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inamsilvina/Downloads/"/>
    </mc:Choice>
  </mc:AlternateContent>
  <xr:revisionPtr revIDLastSave="0" documentId="8_{4AD74D6A-31C4-4C46-8F75-F75338BDFE5F}" xr6:coauthVersionLast="47" xr6:coauthVersionMax="47" xr10:uidLastSave="{00000000-0000-0000-0000-000000000000}"/>
  <bookViews>
    <workbookView xWindow="0" yWindow="460" windowWidth="29040" windowHeight="15840" tabRatio="786" xr2:uid="{00000000-000D-0000-FFFF-FFFF00000000}"/>
  </bookViews>
  <sheets>
    <sheet name="Gestión de Riesgos" sheetId="28" r:id="rId1"/>
    <sheet name="Riesgos de Corrupción" sheetId="37" r:id="rId2"/>
    <sheet name="Racionalización de trámites" sheetId="40" r:id="rId3"/>
    <sheet name="RendiciónCuentas" sheetId="32" r:id="rId4"/>
    <sheet name="Atención al Ciudadano" sheetId="33" r:id="rId5"/>
    <sheet name="Tranparencia y Acceso a Inf. " sheetId="34" r:id="rId6"/>
    <sheet name="Participación Ciudadana" sheetId="35" r:id="rId7"/>
    <sheet name="Hoja2" sheetId="30"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0" hidden="1">'Gestión de Riesgos'!$A$9:$I$9</definedName>
    <definedName name="_xlnm._FilterDatabase" localSheetId="1" hidden="1">'Riesgos de Corrupción'!$A$7:$BP$56</definedName>
    <definedName name="A" localSheetId="0">#REF!</definedName>
    <definedName name="A" localSheetId="1">#REF!</definedName>
    <definedName name="A">#REF!</definedName>
    <definedName name="A_Obj1" localSheetId="0">OFFSET(#REF!,0,0,COUNTA(#REF!)-1,1)</definedName>
    <definedName name="A_Obj1" localSheetId="1">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 localSheetId="1">'[1]Explicación de los campos'!$AU$2:$AU$3</definedName>
    <definedName name="Actcontrol">'[2]Explicación de los campos'!$AU$2:$AU$3</definedName>
    <definedName name="Afecta">[3]Hoja2!$AM$2:$AM$3</definedName>
    <definedName name="Asignacionresp" localSheetId="1">'[1]Explicación de los campos'!$AS$2:$AS$3</definedName>
    <definedName name="Asignacionresp">'[2]Explicación de los campos'!$AS$2:$AS$3</definedName>
    <definedName name="Autoridadresp" localSheetId="1">'[1]Explicación de los campos'!$AS$5:$AS$6</definedName>
    <definedName name="Autoridadresp">'[2]Explicación de los campos'!$AS$5:$AS$6</definedName>
    <definedName name="Causafactor3">'[4]Explicación de los campos'!$B$2:$B$9</definedName>
    <definedName name="ciudadano" localSheetId="0">#REF!</definedName>
    <definedName name="ciudadano" localSheetId="1">#REF!</definedName>
    <definedName name="ciudadano">#REF!</definedName>
    <definedName name="clase">'[3]Explicación de los campos'!$G$2:$G$7</definedName>
    <definedName name="Confidencialidad">[3]Hoja2!$N$3:$N$7</definedName>
    <definedName name="ControlTipo">[4]Hoja2!$AI$3:$AI$6</definedName>
    <definedName name="Departamentos" localSheetId="0">#REF!</definedName>
    <definedName name="Departamentos" localSheetId="1">#REF!</definedName>
    <definedName name="Departamentos">#REF!</definedName>
    <definedName name="desviaciones" localSheetId="1">'[1]Explicación de los campos'!$AU$5:$AU$6</definedName>
    <definedName name="desviaciones">'[2]Explicación de los campos'!$AU$5:$AU$6</definedName>
    <definedName name="ejecucioncontrol" localSheetId="1">'[1]Explicación de los campos'!$AU$12:$AU$14</definedName>
    <definedName name="ejecucioncontrol">'[2]Explicación de los campos'!$AU$12:$AU$14</definedName>
    <definedName name="Evidencia" localSheetId="1">'[1]Explicación de los campos'!$AU$8:$AU$10</definedName>
    <definedName name="Evidencia">'[2]Explicación de los campos'!$AU$8:$AU$10</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juan">'[1]Explicación de los campos'!$AU$2:$AU$3</definedName>
    <definedName name="m" localSheetId="0">#REF!</definedName>
    <definedName name="m" localSheetId="1">#REF!</definedName>
    <definedName name="m">#REF!</definedName>
    <definedName name="Monica" localSheetId="0">#REF!</definedName>
    <definedName name="Monica">#REF!</definedName>
    <definedName name="Objetivos" localSheetId="0">OFFSET(#REF!,0,0,COUNTA(#REF!)-1,1)</definedName>
    <definedName name="Objetivos" localSheetId="1">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 localSheetId="1">'[1]Explicación de los campos'!$AS$8:$AS$9</definedName>
    <definedName name="Periodicidad">'[2]Explicación de los campos'!$AS$8:$AS$9</definedName>
    <definedName name="Posibilidad" localSheetId="1">[1]Hoja2!$H$3:$H$7</definedName>
    <definedName name="Posibilidad">[4]Hoja2!$H$3:$H$7</definedName>
    <definedName name="Proposito" localSheetId="1">'[1]Explicación de los campos'!$AS$11:$AS$13</definedName>
    <definedName name="Proposito">'[2]Explicación de los campos'!$AS$11:$AS$13</definedName>
    <definedName name="RiesgoClase3">'[4]Explicación de los campos'!$G$2:$G$8</definedName>
    <definedName name="Riesgos">'[1]Explicación de los campos'!$AU$8:$AU$10</definedName>
    <definedName name="sino" localSheetId="1">[1]Hoja2!$AK$3:$AK$4</definedName>
    <definedName name="SiNo">[4]Hoja2!$AK$3:$AK$4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7" i="28" l="1"/>
  <c r="O26" i="28"/>
  <c r="O25" i="28"/>
  <c r="Y355" i="40" l="1"/>
  <c r="X355" i="40"/>
  <c r="W355" i="40"/>
  <c r="Z348" i="40"/>
  <c r="Z341" i="40"/>
  <c r="Z334" i="40"/>
  <c r="Z327" i="40"/>
  <c r="Z320" i="40"/>
  <c r="Z313" i="40"/>
  <c r="Z306" i="40"/>
  <c r="Z299" i="40"/>
  <c r="Z292" i="40"/>
  <c r="Z285" i="40"/>
  <c r="Z278" i="40"/>
  <c r="Z271" i="40"/>
  <c r="Z264" i="40"/>
  <c r="Z257" i="40"/>
  <c r="Z250" i="40"/>
  <c r="Z243" i="40"/>
  <c r="Z236" i="40"/>
  <c r="Z229" i="40"/>
  <c r="Z222" i="40"/>
  <c r="Z215" i="40"/>
  <c r="Z208" i="40"/>
  <c r="Z201" i="40"/>
  <c r="Z194" i="40"/>
  <c r="Z187" i="40"/>
  <c r="Z180" i="40"/>
  <c r="Z173" i="40"/>
  <c r="Z166" i="40"/>
  <c r="Z159" i="40"/>
  <c r="Z152" i="40"/>
  <c r="Z145" i="40"/>
  <c r="Z138" i="40"/>
  <c r="Z131" i="40"/>
  <c r="Z124" i="40"/>
  <c r="Z117" i="40"/>
  <c r="Z110" i="40"/>
  <c r="Z103" i="40"/>
  <c r="Z96" i="40"/>
  <c r="Z89" i="40"/>
  <c r="Z82" i="40"/>
  <c r="Z75" i="40"/>
  <c r="Z68" i="40"/>
  <c r="Z61" i="40"/>
  <c r="Z54" i="40"/>
  <c r="Z47" i="40"/>
  <c r="Z40" i="40"/>
  <c r="Z33" i="40"/>
  <c r="Z26" i="40"/>
  <c r="Z355" i="40" l="1"/>
  <c r="O24" i="28"/>
  <c r="O23" i="28"/>
  <c r="O22" i="28"/>
  <c r="O21" i="28"/>
  <c r="O20" i="28"/>
  <c r="O19" i="28"/>
  <c r="O18" i="28"/>
  <c r="O17" i="28"/>
  <c r="O16" i="28"/>
  <c r="O15" i="28"/>
  <c r="O14" i="28"/>
  <c r="O13" i="28"/>
  <c r="O12" i="28"/>
  <c r="O11" i="28"/>
  <c r="L28" i="28"/>
  <c r="M19" i="33"/>
  <c r="P9" i="33"/>
  <c r="P18" i="33"/>
  <c r="P17" i="33"/>
  <c r="P16" i="33"/>
  <c r="P15" i="33"/>
  <c r="P14" i="33"/>
  <c r="P13" i="33"/>
  <c r="P12" i="33"/>
  <c r="P11" i="33"/>
  <c r="P10" i="33"/>
  <c r="P8" i="33"/>
  <c r="P7" i="33"/>
  <c r="P6" i="33"/>
  <c r="O19" i="35"/>
  <c r="R18" i="35"/>
  <c r="R17" i="35"/>
  <c r="R16" i="35"/>
  <c r="R15" i="35"/>
  <c r="R14" i="35"/>
  <c r="R13" i="35"/>
  <c r="R12" i="35"/>
  <c r="R11" i="35"/>
  <c r="R10" i="35"/>
  <c r="R9" i="35"/>
  <c r="R8" i="35"/>
  <c r="R7" i="35"/>
  <c r="R6" i="35"/>
  <c r="L27" i="32"/>
  <c r="O24" i="32"/>
  <c r="O23" i="32"/>
  <c r="O22" i="32"/>
  <c r="O20" i="32"/>
  <c r="O16" i="32"/>
  <c r="O15" i="32"/>
  <c r="O12" i="32"/>
  <c r="O11" i="32"/>
  <c r="O10" i="32"/>
  <c r="O9" i="32"/>
  <c r="O8" i="32"/>
  <c r="O7" i="32"/>
  <c r="O6" i="32"/>
  <c r="P19" i="33" l="1"/>
  <c r="R19" i="35"/>
  <c r="O27" i="32"/>
  <c r="G10" i="37"/>
  <c r="H10" i="37" s="1"/>
  <c r="AB10" i="37"/>
  <c r="AC10" i="37" s="1"/>
  <c r="AI10" i="37"/>
  <c r="AK10" i="37"/>
  <c r="AM10" i="37"/>
  <c r="AO10" i="37"/>
  <c r="AQ10" i="37"/>
  <c r="AS10" i="37"/>
  <c r="AU10" i="37"/>
  <c r="AB11" i="37"/>
  <c r="AC11" i="37" s="1"/>
  <c r="BH11" i="37" s="1"/>
  <c r="AI11" i="37"/>
  <c r="AK11" i="37"/>
  <c r="AM11" i="37"/>
  <c r="AO11" i="37"/>
  <c r="AQ11" i="37"/>
  <c r="AS11" i="37"/>
  <c r="AU11" i="37"/>
  <c r="BE11" i="37"/>
  <c r="BF11" i="37" s="1"/>
  <c r="BJ11" i="37" s="1"/>
  <c r="H12" i="37"/>
  <c r="AB12" i="37"/>
  <c r="AC12" i="37" s="1"/>
  <c r="AI12" i="37"/>
  <c r="AK12" i="37"/>
  <c r="AM12" i="37"/>
  <c r="AO12" i="37"/>
  <c r="AQ12" i="37"/>
  <c r="AS12" i="37"/>
  <c r="AU12" i="37"/>
  <c r="AB13" i="37"/>
  <c r="AC13" i="37" s="1"/>
  <c r="BH13" i="37" s="1"/>
  <c r="BJ13" i="37" s="1"/>
  <c r="AI13" i="37"/>
  <c r="AK13" i="37"/>
  <c r="AM13" i="37"/>
  <c r="AO13" i="37"/>
  <c r="AQ13" i="37"/>
  <c r="AS13" i="37"/>
  <c r="AU13" i="37"/>
  <c r="BE13" i="37"/>
  <c r="BF13" i="37"/>
  <c r="H14" i="37"/>
  <c r="AB14" i="37"/>
  <c r="AC14" i="37" s="1"/>
  <c r="AI14" i="37"/>
  <c r="AK14" i="37"/>
  <c r="AM14" i="37"/>
  <c r="AO14" i="37"/>
  <c r="AQ14" i="37"/>
  <c r="AS14" i="37"/>
  <c r="AU14" i="37"/>
  <c r="AB15" i="37"/>
  <c r="AC15" i="37" s="1"/>
  <c r="BH15" i="37" s="1"/>
  <c r="AI15" i="37"/>
  <c r="AK15" i="37"/>
  <c r="AM15" i="37"/>
  <c r="AO15" i="37"/>
  <c r="AQ15" i="37"/>
  <c r="AS15" i="37"/>
  <c r="AU15" i="37"/>
  <c r="BE15" i="37"/>
  <c r="BF15" i="37"/>
  <c r="AB16" i="37"/>
  <c r="AC16" i="37" s="1"/>
  <c r="BH16" i="37" s="1"/>
  <c r="AI16" i="37"/>
  <c r="AK16" i="37"/>
  <c r="AM16" i="37"/>
  <c r="AO16" i="37"/>
  <c r="AQ16" i="37"/>
  <c r="AS16" i="37"/>
  <c r="AU16" i="37"/>
  <c r="BC16" i="37"/>
  <c r="BE16" i="37" s="1"/>
  <c r="BF16" i="37" s="1"/>
  <c r="AB17" i="37"/>
  <c r="AC17" i="37" s="1"/>
  <c r="BH17" i="37" s="1"/>
  <c r="AI17" i="37"/>
  <c r="AK17" i="37"/>
  <c r="AM17" i="37"/>
  <c r="AO17" i="37"/>
  <c r="AQ17" i="37"/>
  <c r="AS17" i="37"/>
  <c r="AU17" i="37"/>
  <c r="BE17" i="37"/>
  <c r="BF17" i="37" s="1"/>
  <c r="AB18" i="37"/>
  <c r="AC18" i="37"/>
  <c r="BH18" i="37" s="1"/>
  <c r="AI18" i="37"/>
  <c r="AK18" i="37"/>
  <c r="AM18" i="37"/>
  <c r="AO18" i="37"/>
  <c r="AQ18" i="37"/>
  <c r="AS18" i="37"/>
  <c r="AU18" i="37"/>
  <c r="BC18" i="37"/>
  <c r="BE18" i="37" s="1"/>
  <c r="BF18" i="37" s="1"/>
  <c r="AB19" i="37"/>
  <c r="AC19" i="37" s="1"/>
  <c r="BH19" i="37" s="1"/>
  <c r="AI19" i="37"/>
  <c r="AK19" i="37"/>
  <c r="AM19" i="37"/>
  <c r="AO19" i="37"/>
  <c r="AQ19" i="37"/>
  <c r="AS19" i="37"/>
  <c r="AU19" i="37"/>
  <c r="BE19" i="37"/>
  <c r="BF19" i="37" s="1"/>
  <c r="H20" i="37"/>
  <c r="AB20" i="37"/>
  <c r="AC20" i="37" s="1"/>
  <c r="BH20" i="37" s="1"/>
  <c r="AI20" i="37"/>
  <c r="AV20" i="37" s="1"/>
  <c r="AX20" i="37" s="1"/>
  <c r="AZ20" i="37" s="1"/>
  <c r="BA20" i="37" s="1"/>
  <c r="AK20" i="37"/>
  <c r="AM20" i="37"/>
  <c r="AO20" i="37"/>
  <c r="AQ20" i="37"/>
  <c r="AS20" i="37"/>
  <c r="AU20" i="37"/>
  <c r="AB21" i="37"/>
  <c r="AC21" i="37" s="1"/>
  <c r="BH21" i="37" s="1"/>
  <c r="AI21" i="37"/>
  <c r="AK21" i="37"/>
  <c r="AM21" i="37"/>
  <c r="AO21" i="37"/>
  <c r="AQ21" i="37"/>
  <c r="AS21" i="37"/>
  <c r="AU21" i="37"/>
  <c r="BE21" i="37"/>
  <c r="BF21" i="37" s="1"/>
  <c r="BJ21" i="37" s="1"/>
  <c r="AB22" i="37"/>
  <c r="AC22" i="37" s="1"/>
  <c r="BH22" i="37" s="1"/>
  <c r="AI22" i="37"/>
  <c r="AK22" i="37"/>
  <c r="AM22" i="37"/>
  <c r="AO22" i="37"/>
  <c r="AQ22" i="37"/>
  <c r="AS22" i="37"/>
  <c r="AU22" i="37"/>
  <c r="BC22" i="37"/>
  <c r="BE22" i="37" s="1"/>
  <c r="BF22" i="37" s="1"/>
  <c r="AB23" i="37"/>
  <c r="AC23" i="37" s="1"/>
  <c r="BH23" i="37" s="1"/>
  <c r="AI23" i="37"/>
  <c r="AK23" i="37"/>
  <c r="AM23" i="37"/>
  <c r="AO23" i="37"/>
  <c r="AQ23" i="37"/>
  <c r="AS23" i="37"/>
  <c r="AU23" i="37"/>
  <c r="BE23" i="37"/>
  <c r="BF23" i="37"/>
  <c r="H24" i="37"/>
  <c r="AB24" i="37"/>
  <c r="AC24" i="37" s="1"/>
  <c r="AI24" i="37"/>
  <c r="AK24" i="37"/>
  <c r="AM24" i="37"/>
  <c r="AO24" i="37"/>
  <c r="AQ24" i="37"/>
  <c r="AS24" i="37"/>
  <c r="AU24" i="37"/>
  <c r="AB25" i="37"/>
  <c r="AC25" i="37" s="1"/>
  <c r="BH25" i="37" s="1"/>
  <c r="AI25" i="37"/>
  <c r="AV25" i="37" s="1"/>
  <c r="AX25" i="37" s="1"/>
  <c r="AZ25" i="37" s="1"/>
  <c r="BA25" i="37" s="1"/>
  <c r="AK25" i="37"/>
  <c r="AM25" i="37"/>
  <c r="AO25" i="37"/>
  <c r="AQ25" i="37"/>
  <c r="AS25" i="37"/>
  <c r="AU25" i="37"/>
  <c r="BE25" i="37"/>
  <c r="BF25" i="37" s="1"/>
  <c r="AB26" i="37"/>
  <c r="AC26" i="37"/>
  <c r="BH26" i="37" s="1"/>
  <c r="AI26" i="37"/>
  <c r="AK26" i="37"/>
  <c r="AM26" i="37"/>
  <c r="AO26" i="37"/>
  <c r="AQ26" i="37"/>
  <c r="AS26" i="37"/>
  <c r="AU26" i="37"/>
  <c r="BC26" i="37"/>
  <c r="BE26" i="37" s="1"/>
  <c r="BF26" i="37" s="1"/>
  <c r="H27" i="37"/>
  <c r="AB27" i="37"/>
  <c r="AC27" i="37" s="1"/>
  <c r="AI27" i="37"/>
  <c r="AK27" i="37"/>
  <c r="AV27" i="37" s="1"/>
  <c r="AX27" i="37" s="1"/>
  <c r="AZ27" i="37" s="1"/>
  <c r="BA27" i="37" s="1"/>
  <c r="AM27" i="37"/>
  <c r="AO27" i="37"/>
  <c r="AQ27" i="37"/>
  <c r="AS27" i="37"/>
  <c r="AU27" i="37"/>
  <c r="AB28" i="37"/>
  <c r="AC28" i="37"/>
  <c r="BH28" i="37" s="1"/>
  <c r="AI28" i="37"/>
  <c r="AK28" i="37"/>
  <c r="AM28" i="37"/>
  <c r="AO28" i="37"/>
  <c r="AQ28" i="37"/>
  <c r="AS28" i="37"/>
  <c r="AU28" i="37"/>
  <c r="BE28" i="37"/>
  <c r="BF28" i="37" s="1"/>
  <c r="AB29" i="37"/>
  <c r="AC29" i="37" s="1"/>
  <c r="AI29" i="37"/>
  <c r="AK29" i="37"/>
  <c r="AM29" i="37"/>
  <c r="AO29" i="37"/>
  <c r="AQ29" i="37"/>
  <c r="AS29" i="37"/>
  <c r="AU29" i="37"/>
  <c r="BI29" i="37"/>
  <c r="H30" i="37"/>
  <c r="AB30" i="37"/>
  <c r="AC30" i="37" s="1"/>
  <c r="AI30" i="37"/>
  <c r="AK30" i="37"/>
  <c r="AM30" i="37"/>
  <c r="AO30" i="37"/>
  <c r="AQ30" i="37"/>
  <c r="AS30" i="37"/>
  <c r="AU30" i="37"/>
  <c r="H31" i="37"/>
  <c r="BE31" i="37" s="1"/>
  <c r="BF31" i="37" s="1"/>
  <c r="BG31" i="37" s="1"/>
  <c r="AB31" i="37"/>
  <c r="AC31" i="37" s="1"/>
  <c r="BH31" i="37" s="1"/>
  <c r="BJ31" i="37" s="1"/>
  <c r="AI31" i="37"/>
  <c r="AK31" i="37"/>
  <c r="AM31" i="37"/>
  <c r="AO31" i="37"/>
  <c r="AQ31" i="37"/>
  <c r="AS31" i="37"/>
  <c r="AU31" i="37"/>
  <c r="H32" i="37"/>
  <c r="AB32" i="37"/>
  <c r="AC32" i="37" s="1"/>
  <c r="AE32" i="37" s="1"/>
  <c r="AF32" i="37" s="1"/>
  <c r="AI32" i="37"/>
  <c r="AK32" i="37"/>
  <c r="AV32" i="37" s="1"/>
  <c r="AX32" i="37" s="1"/>
  <c r="AZ32" i="37" s="1"/>
  <c r="BA32" i="37" s="1"/>
  <c r="AM32" i="37"/>
  <c r="AO32" i="37"/>
  <c r="AQ32" i="37"/>
  <c r="AS32" i="37"/>
  <c r="AU32" i="37"/>
  <c r="BI32" i="37"/>
  <c r="H33" i="37"/>
  <c r="AB33" i="37"/>
  <c r="AC33" i="37" s="1"/>
  <c r="AE33" i="37" s="1"/>
  <c r="AI33" i="37"/>
  <c r="AK33" i="37"/>
  <c r="AM33" i="37"/>
  <c r="AO33" i="37"/>
  <c r="AQ33" i="37"/>
  <c r="AS33" i="37"/>
  <c r="AU33" i="37"/>
  <c r="BE33" i="37"/>
  <c r="BF33" i="37" s="1"/>
  <c r="H34" i="37"/>
  <c r="AB34" i="37"/>
  <c r="AC34" i="37" s="1"/>
  <c r="AI34" i="37"/>
  <c r="AK34" i="37"/>
  <c r="AM34" i="37"/>
  <c r="AO34" i="37"/>
  <c r="AQ34" i="37"/>
  <c r="AS34" i="37"/>
  <c r="AU34" i="37"/>
  <c r="BC34" i="37"/>
  <c r="BE34" i="37"/>
  <c r="BF34" i="37" s="1"/>
  <c r="H35" i="37"/>
  <c r="AB35" i="37"/>
  <c r="AC35" i="37" s="1"/>
  <c r="AE35" i="37" s="1"/>
  <c r="AF35" i="37" s="1"/>
  <c r="AI35" i="37"/>
  <c r="AK35" i="37"/>
  <c r="AM35" i="37"/>
  <c r="AO35" i="37"/>
  <c r="AQ35" i="37"/>
  <c r="AS35" i="37"/>
  <c r="AU35" i="37"/>
  <c r="BA35" i="37"/>
  <c r="BB35" i="37" s="1"/>
  <c r="BC35" i="37" s="1"/>
  <c r="BE35" i="37" s="1"/>
  <c r="BF35" i="37" s="1"/>
  <c r="BI35" i="37"/>
  <c r="AV36" i="37"/>
  <c r="AX36" i="37"/>
  <c r="AV37" i="37"/>
  <c r="AX37" i="37" s="1"/>
  <c r="H38" i="37"/>
  <c r="BE38" i="37" s="1"/>
  <c r="BF38" i="37" s="1"/>
  <c r="AB38" i="37"/>
  <c r="AC38" i="37" s="1"/>
  <c r="BH38" i="37" s="1"/>
  <c r="AI38" i="37"/>
  <c r="AK38" i="37"/>
  <c r="AM38" i="37"/>
  <c r="AO38" i="37"/>
  <c r="AQ38" i="37"/>
  <c r="AS38" i="37"/>
  <c r="AU38" i="37"/>
  <c r="BA38" i="37"/>
  <c r="H39" i="37"/>
  <c r="AB39" i="37"/>
  <c r="AC39" i="37" s="1"/>
  <c r="BH39" i="37" s="1"/>
  <c r="AI39" i="37"/>
  <c r="AK39" i="37"/>
  <c r="AM39" i="37"/>
  <c r="AO39" i="37"/>
  <c r="AQ39" i="37"/>
  <c r="AS39" i="37"/>
  <c r="AU39" i="37"/>
  <c r="BA39" i="37"/>
  <c r="BC39" i="37"/>
  <c r="H40" i="37"/>
  <c r="BE40" i="37" s="1"/>
  <c r="BF40" i="37" s="1"/>
  <c r="AB40" i="37"/>
  <c r="AC40" i="37" s="1"/>
  <c r="BH40" i="37" s="1"/>
  <c r="AI40" i="37"/>
  <c r="AV40" i="37" s="1"/>
  <c r="AX40" i="37" s="1"/>
  <c r="AK40" i="37"/>
  <c r="AM40" i="37"/>
  <c r="AO40" i="37"/>
  <c r="AQ40" i="37"/>
  <c r="AS40" i="37"/>
  <c r="AU40" i="37"/>
  <c r="BI40" i="37"/>
  <c r="H41" i="37"/>
  <c r="BE41" i="37" s="1"/>
  <c r="BF41" i="37" s="1"/>
  <c r="AB41" i="37"/>
  <c r="AC41" i="37" s="1"/>
  <c r="BH41" i="37" s="1"/>
  <c r="AU41" i="37"/>
  <c r="AV41" i="37"/>
  <c r="AX41" i="37" s="1"/>
  <c r="H42" i="37"/>
  <c r="BE42" i="37" s="1"/>
  <c r="BF42" i="37" s="1"/>
  <c r="AB42" i="37"/>
  <c r="AC42" i="37" s="1"/>
  <c r="AU42" i="37"/>
  <c r="AV42" i="37"/>
  <c r="AX42" i="37" s="1"/>
  <c r="H43" i="37"/>
  <c r="BE43" i="37" s="1"/>
  <c r="BF43" i="37" s="1"/>
  <c r="AB43" i="37"/>
  <c r="AC43" i="37" s="1"/>
  <c r="BH43" i="37" s="1"/>
  <c r="AI43" i="37"/>
  <c r="AK43" i="37"/>
  <c r="AM43" i="37"/>
  <c r="AO43" i="37"/>
  <c r="AQ43" i="37"/>
  <c r="AS43" i="37"/>
  <c r="AU43" i="37"/>
  <c r="H44" i="37"/>
  <c r="AB44" i="37"/>
  <c r="AC44" i="37" s="1"/>
  <c r="BH44" i="37" s="1"/>
  <c r="AI44" i="37"/>
  <c r="AK44" i="37"/>
  <c r="AM44" i="37"/>
  <c r="AO44" i="37"/>
  <c r="AQ44" i="37"/>
  <c r="AS44" i="37"/>
  <c r="AU44" i="37"/>
  <c r="BI44" i="37"/>
  <c r="H45" i="37"/>
  <c r="BE45" i="37" s="1"/>
  <c r="BF45" i="37" s="1"/>
  <c r="BJ45" i="37" s="1"/>
  <c r="AB45" i="37"/>
  <c r="AC45" i="37" s="1"/>
  <c r="BH45" i="37" s="1"/>
  <c r="AI45" i="37"/>
  <c r="AK45" i="37"/>
  <c r="AM45" i="37"/>
  <c r="AO45" i="37"/>
  <c r="AQ45" i="37"/>
  <c r="AS45" i="37"/>
  <c r="AU45" i="37"/>
  <c r="H46" i="37"/>
  <c r="AB46" i="37"/>
  <c r="AC46" i="37" s="1"/>
  <c r="AE46" i="37" s="1"/>
  <c r="AI46" i="37"/>
  <c r="AK46" i="37"/>
  <c r="AM46" i="37"/>
  <c r="AO46" i="37"/>
  <c r="AQ46" i="37"/>
  <c r="AV46" i="37" s="1"/>
  <c r="AX46" i="37" s="1"/>
  <c r="AZ46" i="37" s="1"/>
  <c r="BA46" i="37" s="1"/>
  <c r="AS46" i="37"/>
  <c r="AU46" i="37"/>
  <c r="BC46" i="37"/>
  <c r="BE46" i="37"/>
  <c r="BF46" i="37" s="1"/>
  <c r="H47" i="37"/>
  <c r="AB47" i="37"/>
  <c r="AC47" i="37" s="1"/>
  <c r="BH47" i="37" s="1"/>
  <c r="AI47" i="37"/>
  <c r="AK47" i="37"/>
  <c r="AM47" i="37"/>
  <c r="AO47" i="37"/>
  <c r="AQ47" i="37"/>
  <c r="AS47" i="37"/>
  <c r="AU47" i="37"/>
  <c r="H48" i="37"/>
  <c r="AB48" i="37"/>
  <c r="AC48" i="37"/>
  <c r="AE48" i="37" s="1"/>
  <c r="AI48" i="37"/>
  <c r="AK48" i="37"/>
  <c r="AM48" i="37"/>
  <c r="AO48" i="37"/>
  <c r="AQ48" i="37"/>
  <c r="AS48" i="37"/>
  <c r="AU48" i="37"/>
  <c r="BC48" i="37"/>
  <c r="G49" i="37"/>
  <c r="H49" i="37" s="1"/>
  <c r="AB49" i="37"/>
  <c r="AC49" i="37" s="1"/>
  <c r="AI49" i="37"/>
  <c r="AV49" i="37" s="1"/>
  <c r="AX49" i="37" s="1"/>
  <c r="AZ49" i="37" s="1"/>
  <c r="BA49" i="37" s="1"/>
  <c r="AK49" i="37"/>
  <c r="AM49" i="37"/>
  <c r="AO49" i="37"/>
  <c r="AQ49" i="37"/>
  <c r="AS49" i="37"/>
  <c r="AU49" i="37"/>
  <c r="AI50" i="37"/>
  <c r="AK50" i="37"/>
  <c r="AM50" i="37"/>
  <c r="AO50" i="37"/>
  <c r="AQ50" i="37"/>
  <c r="AS50" i="37"/>
  <c r="AU50" i="37"/>
  <c r="AI51" i="37"/>
  <c r="AV51" i="37" s="1"/>
  <c r="AX51" i="37" s="1"/>
  <c r="AZ51" i="37" s="1"/>
  <c r="BA51" i="37" s="1"/>
  <c r="AK51" i="37"/>
  <c r="AM51" i="37"/>
  <c r="AO51" i="37"/>
  <c r="AQ51" i="37"/>
  <c r="AS51" i="37"/>
  <c r="AU51" i="37"/>
  <c r="AI52" i="37"/>
  <c r="AK52" i="37"/>
  <c r="AM52" i="37"/>
  <c r="AO52" i="37"/>
  <c r="AQ52" i="37"/>
  <c r="AS52" i="37"/>
  <c r="AU52" i="37"/>
  <c r="AX52" i="37"/>
  <c r="AZ52" i="37"/>
  <c r="BA52" i="37" s="1"/>
  <c r="G53" i="37"/>
  <c r="H53" i="37" s="1"/>
  <c r="AB53" i="37"/>
  <c r="AC53" i="37" s="1"/>
  <c r="AD53" i="37" s="1"/>
  <c r="BI53" i="37" s="1"/>
  <c r="AI53" i="37"/>
  <c r="AK53" i="37"/>
  <c r="AM53" i="37"/>
  <c r="AO53" i="37"/>
  <c r="AQ53" i="37"/>
  <c r="AS53" i="37"/>
  <c r="AU53" i="37"/>
  <c r="AI54" i="37"/>
  <c r="AK54" i="37"/>
  <c r="AM54" i="37"/>
  <c r="AO54" i="37"/>
  <c r="AQ54" i="37"/>
  <c r="AS54" i="37"/>
  <c r="AU54" i="37"/>
  <c r="AS55" i="37"/>
  <c r="AX55" i="37"/>
  <c r="AI56" i="37"/>
  <c r="AV56" i="37" s="1"/>
  <c r="AX56" i="37" s="1"/>
  <c r="AZ56" i="37" s="1"/>
  <c r="BA56" i="37" s="1"/>
  <c r="AK56" i="37"/>
  <c r="AM56" i="37"/>
  <c r="AO56" i="37"/>
  <c r="AQ56" i="37"/>
  <c r="AS56" i="37"/>
  <c r="AU56" i="37"/>
  <c r="O10" i="28"/>
  <c r="O28" i="28" s="1"/>
  <c r="BJ28" i="37" l="1"/>
  <c r="AV28" i="37"/>
  <c r="AX28" i="37" s="1"/>
  <c r="AZ28" i="37" s="1"/>
  <c r="BA28" i="37" s="1"/>
  <c r="BE39" i="37"/>
  <c r="BF39" i="37" s="1"/>
  <c r="BJ39" i="37" s="1"/>
  <c r="AV29" i="37"/>
  <c r="AX29" i="37" s="1"/>
  <c r="AZ29" i="37" s="1"/>
  <c r="BA29" i="37" s="1"/>
  <c r="BB29" i="37" s="1"/>
  <c r="BC29" i="37" s="1"/>
  <c r="BE29" i="37" s="1"/>
  <c r="BF29" i="37" s="1"/>
  <c r="AV22" i="37"/>
  <c r="AX22" i="37" s="1"/>
  <c r="AZ22" i="37" s="1"/>
  <c r="BA22" i="37" s="1"/>
  <c r="AV45" i="37"/>
  <c r="AX45" i="37" s="1"/>
  <c r="AZ45" i="37" s="1"/>
  <c r="BA45" i="37" s="1"/>
  <c r="AV18" i="37"/>
  <c r="AX18" i="37" s="1"/>
  <c r="AZ18" i="37" s="1"/>
  <c r="BA18" i="37" s="1"/>
  <c r="AV17" i="37"/>
  <c r="AX17" i="37" s="1"/>
  <c r="AZ17" i="37" s="1"/>
  <c r="BA17" i="37" s="1"/>
  <c r="BE48" i="37"/>
  <c r="BF48" i="37" s="1"/>
  <c r="BJ41" i="37"/>
  <c r="AV38" i="37"/>
  <c r="AX38" i="37" s="1"/>
  <c r="AV53" i="37"/>
  <c r="AX53" i="37" s="1"/>
  <c r="AZ53" i="37" s="1"/>
  <c r="BA53" i="37" s="1"/>
  <c r="BB53" i="37" s="1"/>
  <c r="BC53" i="37" s="1"/>
  <c r="BE53" i="37" s="1"/>
  <c r="BF53" i="37" s="1"/>
  <c r="AV30" i="37"/>
  <c r="AX30" i="37" s="1"/>
  <c r="AZ30" i="37" s="1"/>
  <c r="BA30" i="37" s="1"/>
  <c r="AV23" i="37"/>
  <c r="AX23" i="37" s="1"/>
  <c r="AZ23" i="37" s="1"/>
  <c r="BA23" i="37" s="1"/>
  <c r="AV13" i="37"/>
  <c r="AX13" i="37" s="1"/>
  <c r="AZ13" i="37" s="1"/>
  <c r="BA13" i="37" s="1"/>
  <c r="AV24" i="37"/>
  <c r="AX24" i="37" s="1"/>
  <c r="AZ24" i="37" s="1"/>
  <c r="BA24" i="37" s="1"/>
  <c r="BJ23" i="37"/>
  <c r="AE30" i="37"/>
  <c r="AF30" i="37" s="1"/>
  <c r="AV14" i="37"/>
  <c r="AX14" i="37" s="1"/>
  <c r="AZ14" i="37" s="1"/>
  <c r="BA14" i="37" s="1"/>
  <c r="AV44" i="37"/>
  <c r="AX44" i="37" s="1"/>
  <c r="AZ44" i="37" s="1"/>
  <c r="BA44" i="37" s="1"/>
  <c r="AV48" i="37"/>
  <c r="AX48" i="37" s="1"/>
  <c r="AZ48" i="37" s="1"/>
  <c r="BA48" i="37" s="1"/>
  <c r="AV31" i="37"/>
  <c r="AX31" i="37" s="1"/>
  <c r="AZ31" i="37" s="1"/>
  <c r="BA31" i="37" s="1"/>
  <c r="AE24" i="37"/>
  <c r="AF24" i="37" s="1"/>
  <c r="AV19" i="37"/>
  <c r="AX19" i="37" s="1"/>
  <c r="AZ19" i="37" s="1"/>
  <c r="BA19" i="37" s="1"/>
  <c r="AV10" i="37"/>
  <c r="AX10" i="37" s="1"/>
  <c r="AZ10" i="37" s="1"/>
  <c r="BA10" i="37" s="1"/>
  <c r="AV50" i="37"/>
  <c r="AX50" i="37" s="1"/>
  <c r="AZ50" i="37" s="1"/>
  <c r="BA50" i="37" s="1"/>
  <c r="AV26" i="37"/>
  <c r="AX26" i="37" s="1"/>
  <c r="AZ26" i="37" s="1"/>
  <c r="BA26" i="37" s="1"/>
  <c r="AV54" i="37"/>
  <c r="AX54" i="37" s="1"/>
  <c r="AZ54" i="37" s="1"/>
  <c r="BA54" i="37" s="1"/>
  <c r="AV33" i="37"/>
  <c r="AX33" i="37" s="1"/>
  <c r="AZ33" i="37" s="1"/>
  <c r="BA33" i="37" s="1"/>
  <c r="AV15" i="37"/>
  <c r="AX15" i="37" s="1"/>
  <c r="AZ15" i="37" s="1"/>
  <c r="BA15" i="37" s="1"/>
  <c r="BJ43" i="37"/>
  <c r="AV47" i="37"/>
  <c r="AX47" i="37" s="1"/>
  <c r="AZ47" i="37" s="1"/>
  <c r="BA47" i="37" s="1"/>
  <c r="BB44" i="37" s="1"/>
  <c r="BC44" i="37" s="1"/>
  <c r="BE44" i="37" s="1"/>
  <c r="BF44" i="37" s="1"/>
  <c r="AV43" i="37"/>
  <c r="AX43" i="37" s="1"/>
  <c r="AE42" i="37"/>
  <c r="AV39" i="37"/>
  <c r="AX39" i="37" s="1"/>
  <c r="AV12" i="37"/>
  <c r="AX12" i="37" s="1"/>
  <c r="AZ12" i="37" s="1"/>
  <c r="BA12" i="37" s="1"/>
  <c r="BJ38" i="37"/>
  <c r="AV35" i="37"/>
  <c r="AX35" i="37" s="1"/>
  <c r="AV34" i="37"/>
  <c r="AX34" i="37" s="1"/>
  <c r="AZ34" i="37" s="1"/>
  <c r="BA34" i="37" s="1"/>
  <c r="AV21" i="37"/>
  <c r="AX21" i="37" s="1"/>
  <c r="AZ21" i="37" s="1"/>
  <c r="BA21" i="37" s="1"/>
  <c r="AV11" i="37"/>
  <c r="AX11" i="37" s="1"/>
  <c r="AZ11" i="37" s="1"/>
  <c r="BA11" i="37" s="1"/>
  <c r="BJ19" i="37"/>
  <c r="AV16" i="37"/>
  <c r="AX16" i="37" s="1"/>
  <c r="AZ16" i="37" s="1"/>
  <c r="BA16" i="37" s="1"/>
  <c r="AE34" i="37"/>
  <c r="BH34" i="37"/>
  <c r="AD27" i="37"/>
  <c r="BI27" i="37" s="1"/>
  <c r="BH27" i="37"/>
  <c r="AE27" i="37"/>
  <c r="AF27" i="37" s="1"/>
  <c r="BH30" i="37"/>
  <c r="AD30" i="37"/>
  <c r="BI30" i="37" s="1"/>
  <c r="BJ26" i="37"/>
  <c r="BG22" i="37"/>
  <c r="BJ22" i="37"/>
  <c r="AE12" i="37"/>
  <c r="AF12" i="37" s="1"/>
  <c r="AD12" i="37"/>
  <c r="BI12" i="37" s="1"/>
  <c r="BH12" i="37"/>
  <c r="BH29" i="37"/>
  <c r="BJ29" i="37" s="1"/>
  <c r="BK29" i="37" s="1"/>
  <c r="AE29" i="37"/>
  <c r="BB10" i="37"/>
  <c r="BC10" i="37" s="1"/>
  <c r="BE10" i="37" s="1"/>
  <c r="BF10" i="37" s="1"/>
  <c r="BJ10" i="37" s="1"/>
  <c r="BK10" i="37" s="1"/>
  <c r="AE47" i="37"/>
  <c r="AE44" i="37"/>
  <c r="AF44" i="37" s="1"/>
  <c r="AE39" i="37"/>
  <c r="BJ25" i="37"/>
  <c r="BJ17" i="37"/>
  <c r="AD10" i="37"/>
  <c r="BI10" i="37" s="1"/>
  <c r="BH10" i="37"/>
  <c r="AD49" i="37"/>
  <c r="BI49" i="37" s="1"/>
  <c r="BH49" i="37"/>
  <c r="BB24" i="37"/>
  <c r="BC24" i="37" s="1"/>
  <c r="BE24" i="37" s="1"/>
  <c r="BF24" i="37" s="1"/>
  <c r="BG24" i="37" s="1"/>
  <c r="BJ16" i="37"/>
  <c r="BG16" i="37"/>
  <c r="BJ33" i="37"/>
  <c r="BH24" i="37"/>
  <c r="AD24" i="37"/>
  <c r="BI24" i="37" s="1"/>
  <c r="BB12" i="37"/>
  <c r="BC12" i="37" s="1"/>
  <c r="BE12" i="37" s="1"/>
  <c r="BF12" i="37" s="1"/>
  <c r="BJ12" i="37" s="1"/>
  <c r="BK12" i="37" s="1"/>
  <c r="BJ34" i="37"/>
  <c r="AE14" i="37"/>
  <c r="AF14" i="37" s="1"/>
  <c r="AD14" i="37"/>
  <c r="BI14" i="37" s="1"/>
  <c r="BH48" i="37"/>
  <c r="BJ48" i="37" s="1"/>
  <c r="BE47" i="37"/>
  <c r="BF47" i="37" s="1"/>
  <c r="BJ47" i="37" s="1"/>
  <c r="AE40" i="37"/>
  <c r="AF40" i="37" s="1"/>
  <c r="BJ15" i="37"/>
  <c r="BH33" i="37"/>
  <c r="AE43" i="37"/>
  <c r="AE38" i="37"/>
  <c r="AE10" i="37"/>
  <c r="AF10" i="37" s="1"/>
  <c r="BH46" i="37"/>
  <c r="BJ46" i="37" s="1"/>
  <c r="AE49" i="37"/>
  <c r="AF49" i="37" s="1"/>
  <c r="BJ40" i="37"/>
  <c r="BG40" i="37"/>
  <c r="BB49" i="37"/>
  <c r="BC49" i="37" s="1"/>
  <c r="BE49" i="37" s="1"/>
  <c r="BF49" i="37" s="1"/>
  <c r="BB32" i="37"/>
  <c r="BC32" i="37" s="1"/>
  <c r="BE32" i="37" s="1"/>
  <c r="BF32" i="37" s="1"/>
  <c r="BB27" i="37"/>
  <c r="BC27" i="37" s="1"/>
  <c r="BE27" i="37" s="1"/>
  <c r="BF27" i="37" s="1"/>
  <c r="BB20" i="37"/>
  <c r="BC20" i="37" s="1"/>
  <c r="BE20" i="37" s="1"/>
  <c r="BF20" i="37" s="1"/>
  <c r="BG29" i="37"/>
  <c r="BG35" i="37"/>
  <c r="BJ18" i="37"/>
  <c r="BG18" i="37"/>
  <c r="BB14" i="37"/>
  <c r="BC14" i="37" s="1"/>
  <c r="BE14" i="37" s="1"/>
  <c r="BF14" i="37" s="1"/>
  <c r="BH53" i="37"/>
  <c r="AE53" i="37"/>
  <c r="BH42" i="37"/>
  <c r="BJ42" i="37" s="1"/>
  <c r="AE20" i="37"/>
  <c r="AF20" i="37" s="1"/>
  <c r="AE45" i="37"/>
  <c r="AE41" i="37"/>
  <c r="AD20" i="37"/>
  <c r="BI20" i="37" s="1"/>
  <c r="BH14" i="37"/>
  <c r="BH32" i="37"/>
  <c r="BH35" i="37"/>
  <c r="BJ35" i="37" s="1"/>
  <c r="BK35" i="37" s="1"/>
  <c r="BJ44" i="37" l="1"/>
  <c r="BK44" i="37" s="1"/>
  <c r="BG44" i="37"/>
  <c r="BG12" i="37"/>
  <c r="BJ49" i="37"/>
  <c r="BJ24" i="37"/>
  <c r="BK24" i="37" s="1"/>
  <c r="BB30" i="37"/>
  <c r="BC30" i="37" s="1"/>
  <c r="BE30" i="37" s="1"/>
  <c r="BF30" i="37" s="1"/>
  <c r="BJ53" i="37"/>
  <c r="BG10" i="37"/>
  <c r="BG32" i="37"/>
  <c r="BJ32" i="37"/>
  <c r="BK32" i="37" s="1"/>
  <c r="BJ20" i="37"/>
  <c r="BK20" i="37" s="1"/>
  <c r="BG20" i="37"/>
  <c r="BG14" i="37"/>
  <c r="BJ14" i="37"/>
  <c r="BK14" i="37" s="1"/>
  <c r="BG27" i="37"/>
  <c r="BJ27" i="37"/>
  <c r="BK27" i="37" s="1"/>
  <c r="BG30" i="37" l="1"/>
  <c r="BJ30" i="37"/>
  <c r="BK30" i="37" s="1"/>
  <c r="Q23" i="34"/>
  <c r="Q22" i="34"/>
  <c r="Q21" i="34"/>
  <c r="Q20" i="34"/>
  <c r="Q19" i="34"/>
  <c r="Q18" i="34"/>
  <c r="Q17" i="34"/>
  <c r="Q16" i="34"/>
  <c r="Q15" i="34"/>
  <c r="Q14" i="34"/>
  <c r="Q13" i="34"/>
  <c r="Q12" i="34"/>
  <c r="Q11" i="34"/>
  <c r="Q9" i="34"/>
  <c r="Q8" i="34"/>
  <c r="Q7" i="34"/>
  <c r="N10" i="34"/>
  <c r="Q10" i="34" l="1"/>
  <c r="Q24" i="34" s="1"/>
  <c r="N24" i="34"/>
  <c r="AC7" i="30"/>
  <c r="X7" i="30"/>
  <c r="S7" i="30"/>
  <c r="N7" i="30"/>
  <c r="H7" i="30"/>
  <c r="AC6" i="30"/>
  <c r="X6" i="30"/>
  <c r="S6" i="30"/>
  <c r="N6" i="30"/>
  <c r="H6" i="30"/>
  <c r="AC5" i="30"/>
  <c r="X5" i="30"/>
  <c r="S5" i="30"/>
  <c r="N5" i="30"/>
  <c r="H5" i="30"/>
  <c r="AC4" i="30"/>
  <c r="X4" i="30"/>
  <c r="S4" i="30"/>
  <c r="N4" i="30"/>
  <c r="H4" i="30"/>
  <c r="AC3" i="30"/>
  <c r="X3" i="30"/>
  <c r="S3" i="30"/>
  <c r="N3" i="30"/>
  <c r="H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eamancera</author>
    <author>libia_a</author>
  </authors>
  <commentList>
    <comment ref="G14" authorId="0" shapeId="0" xr:uid="{00000000-0006-0000-0100-000001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24" authorId="0" shapeId="0" xr:uid="{00000000-0006-0000-0100-000002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30" authorId="0" shapeId="0" xr:uid="{00000000-0006-0000-0100-000003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BL32" authorId="1" shapeId="0" xr:uid="{00000000-0006-0000-0100-000004000000}">
      <text>
        <r>
          <rPr>
            <b/>
            <sz val="9"/>
            <color rgb="FF000000"/>
            <rFont val="Tahoma"/>
            <family val="2"/>
          </rPr>
          <t xml:space="preserve">libia
</t>
        </r>
        <r>
          <rPr>
            <b/>
            <sz val="9"/>
            <color rgb="FF000000"/>
            <rFont val="Tahoma"/>
            <family val="2"/>
          </rPr>
          <t xml:space="preserve">
</t>
        </r>
      </text>
    </comment>
  </commentList>
</comments>
</file>

<file path=xl/sharedStrings.xml><?xml version="1.0" encoding="utf-8"?>
<sst xmlns="http://schemas.openxmlformats.org/spreadsheetml/2006/main" count="2933" uniqueCount="1229">
  <si>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</si>
  <si>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</si>
  <si>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</si>
  <si>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</si>
  <si>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</si>
  <si>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</si>
  <si>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</si>
  <si>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</si>
  <si>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</si>
  <si>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</si>
  <si>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</si>
  <si>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</si>
  <si>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</si>
  <si>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</si>
  <si>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</si>
  <si>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</si>
  <si>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Mapa de riesgos de corrupción publicado permanentemente</t>
  </si>
  <si>
    <t>3.2</t>
  </si>
  <si>
    <t xml:space="preserve">Mapa de riesgos de corrupción divulgado </t>
  </si>
  <si>
    <t>Gestionar  los riesgos de corrupción</t>
  </si>
  <si>
    <t>Riesgos de corrupción gestionados con evidencias cargadas en Isolución</t>
  </si>
  <si>
    <t>Informe de desempeño trimestral con el monitoreo a los riesgos y la efectividad de los controles</t>
  </si>
  <si>
    <t>4.4</t>
  </si>
  <si>
    <t>Informe de desempeño trimestral
Riesgos de corrupción emergentes identificados</t>
  </si>
  <si>
    <t>4.5</t>
  </si>
  <si>
    <t>Actualizar el mapa de riesgos de corrupción si se detecta la necesidad</t>
  </si>
  <si>
    <t>Informe cuatrimestral</t>
  </si>
  <si>
    <t>Oficina de Control Interno</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</si>
  <si>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</si>
  <si>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</si>
  <si>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</si>
  <si>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</si>
  <si>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t>Revisar el contexto estrategico si se detectan cambios en los factores internos y externos</t>
  </si>
  <si>
    <t>Direccionamiento Estratégico y Articulación Gerencial</t>
  </si>
  <si>
    <t>Verificar y determinar riesgos emergentes si como resultado del monitoreo estos se manifiestan</t>
  </si>
  <si>
    <t>Versión:                                      1</t>
  </si>
  <si>
    <t xml:space="preserve">Publicar el mapa de riesgos de corrupción </t>
  </si>
  <si>
    <t xml:space="preserve">Divulgar el mapa de riesgos de corrupción </t>
  </si>
  <si>
    <t>Responsable</t>
  </si>
  <si>
    <t>Evidencia</t>
  </si>
  <si>
    <t>Gerencia de Buen Gobierno</t>
  </si>
  <si>
    <t>5.1</t>
  </si>
  <si>
    <t>Secretaría de Planeación</t>
  </si>
  <si>
    <t>5.2</t>
  </si>
  <si>
    <t>5.3</t>
  </si>
  <si>
    <t>Primera y Segunda linea de Defensa (Líderes de procesos con riesgos de corrupción identificados)</t>
  </si>
  <si>
    <t>Monitorear y revisar controles eficaces y eficientes</t>
  </si>
  <si>
    <t>GESTIÓN DE LA MEJORA CONTINUA</t>
  </si>
  <si>
    <t>Código: E - GMC - FR - 001</t>
  </si>
  <si>
    <t>Versión: 06</t>
  </si>
  <si>
    <t>IDENTIFICACIÓN DE RIESGOS</t>
  </si>
  <si>
    <t>Fecha de aprobación:  06/12/2018</t>
  </si>
  <si>
    <t>#</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</si>
  <si>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</si>
  <si>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</si>
  <si>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</si>
  <si>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</si>
  <si>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</si>
  <si>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</si>
  <si>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</si>
  <si>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</si>
  <si>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</si>
  <si>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</si>
  <si>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</si>
  <si>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</si>
  <si>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</si>
  <si>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</si>
  <si>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</si>
  <si>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</si>
  <si>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</si>
  <si>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</si>
  <si>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</si>
  <si>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</si>
  <si>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</si>
  <si>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</si>
  <si>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</si>
  <si>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</si>
  <si>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</si>
  <si>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</si>
  <si>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</si>
  <si>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</si>
  <si>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</si>
  <si>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</si>
  <si>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</si>
  <si>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</si>
  <si>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</si>
  <si>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</si>
  <si>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</si>
  <si>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</si>
  <si>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</si>
  <si>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</si>
  <si>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</si>
  <si>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</si>
  <si>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</si>
  <si>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</si>
  <si>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</si>
  <si>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</si>
  <si>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</si>
  <si>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</si>
  <si>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</si>
  <si>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</si>
  <si>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</si>
  <si>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</si>
  <si>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</si>
  <si>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</si>
  <si>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Fecha</t>
  </si>
  <si>
    <t>Indicador del riesgo</t>
  </si>
  <si>
    <t>Posibilidad de recibir o solicitar cualquier dádiva durante la asistencia técnica</t>
  </si>
  <si>
    <t>Puede suceder que durante la asistencia técnica se hagan cobros adicionales no reglamentarios</t>
  </si>
  <si>
    <t>Desconocimiento de quien recibe la asistencia técnica
Falta denuncia ciudadana</t>
  </si>
  <si>
    <t>Asistencia Técnica</t>
  </si>
  <si>
    <t xml:space="preserve">1. Mala imagen institucional. 
2. Demandas y sanciones. 
3. Insatisfacción del usuario. 
4. Procesos disciplinarios. </t>
  </si>
  <si>
    <t>No</t>
  </si>
  <si>
    <t>Si</t>
  </si>
  <si>
    <t>Publicación a la ciudadanía de la asistencia técnica brindada en el departamento</t>
  </si>
  <si>
    <t>Asignado</t>
  </si>
  <si>
    <t>Adecuado</t>
  </si>
  <si>
    <t>Oportuna</t>
  </si>
  <si>
    <t>Prevenir</t>
  </si>
  <si>
    <t>Confiable</t>
  </si>
  <si>
    <t xml:space="preserve">Se investigan y resuelven oportunamente </t>
  </si>
  <si>
    <t>Completa</t>
  </si>
  <si>
    <t>Publicación periódicamente de la asistencia técnica brindada</t>
  </si>
  <si>
    <t>Fuerte</t>
  </si>
  <si>
    <t>Abuso del poder 
Multiplicidad de planes y metodologías
Omisión en el cumplimiento de ética</t>
  </si>
  <si>
    <t>Realización (para los casos en los que es posible) de la asistencia técnica de manera virtual</t>
  </si>
  <si>
    <t>Realizar asistencia técnica de manera virtual para los casos en los que sea posible impartirla por éste medio</t>
  </si>
  <si>
    <t>1. Desinteres de la ciudadania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Pérdida de credibilidad e imagen de la entidad.</t>
  </si>
  <si>
    <t>2- Improbable</t>
  </si>
  <si>
    <t>no</t>
  </si>
  <si>
    <t>Posibilidad  de obtener un beneficio económico por alteración en la nómina</t>
  </si>
  <si>
    <t>Puede suceder que ingresen novedades con información no veraz o  se asignen valores salariales que no estén soportados adecuadamente</t>
  </si>
  <si>
    <t>Insuficiencia de controles adecuados y periódicos dentro del proceso de la liquidación y pago de la nómina.</t>
  </si>
  <si>
    <t>Promoción del Desarrollo Educativo</t>
  </si>
  <si>
    <t>1. Pérdida de recursos financieros
2. Incremento en las PQRS
3. Sanciones legales
4. Imagen institucional negativa
5. Demora en el pago de nómina  y pagos a inactivos.</t>
  </si>
  <si>
    <t>Restricción de permisos cargue de información humano</t>
  </si>
  <si>
    <t>Detectar</t>
  </si>
  <si>
    <t>La coordinadora del grupo define los perfiles de acuerdo con las funciones para registrar novedades  en modulo de compensaciones laborales. Se genera restricción para modificación de datos diferentes a nómina.</t>
  </si>
  <si>
    <t>Moderado</t>
  </si>
  <si>
    <t>Hacer seguimiento a los denominados pagos observados y tomar las medidas necesarias para reducirlos.</t>
  </si>
  <si>
    <t>Director de Personal de Instituciones Educativas</t>
  </si>
  <si>
    <t xml:space="preserve">Informes, solicitudes y documentos. </t>
  </si>
  <si>
    <t>No. de pagos de nómina observados</t>
  </si>
  <si>
    <t>Deficiencia o inconsistencia en el ingreso de la información al aplicativo que soporta la nómina.</t>
  </si>
  <si>
    <t>Revisión Liquidación de las prenóminas mensualmente</t>
  </si>
  <si>
    <t xml:space="preserve">Mensualmente se genera un reporte de errores de liquidación </t>
  </si>
  <si>
    <t>Realizar seguimiento a los roles de los usuarios en el sistema incluyendo a los que hacen parte de la cadena de gestión, específicamente los coordinadores de planta que como usuarios del sistema no tienen restricciones para modificación de la información.</t>
  </si>
  <si>
    <t>Reporte mediante correo electrónico</t>
  </si>
  <si>
    <t>Deficiencia en la seguridad informática y asignación de roles.</t>
  </si>
  <si>
    <t xml:space="preserve">Se cruzan los permisos actuales con los que reporta el sistema al terminar los procesos de revisión. </t>
  </si>
  <si>
    <t>OVER TIME es un aplicativo web donde el Rector certifica las horas extras debidamente laboradas en el mes anterior de acuerdo a las resoluciones expedidas por la Secretaría de Educación de Cundinamarca.</t>
  </si>
  <si>
    <t>Activación del Control de Planta en el aplicativo Humano.</t>
  </si>
  <si>
    <t>Reportes</t>
  </si>
  <si>
    <t>Deficiente liquidación de las horas extras.</t>
  </si>
  <si>
    <t xml:space="preserve">Uso del aplicativo OVER TIME para el reporte de las horas extras efectivamente laboradas por los docentes y administrativos de las IED´s.. </t>
  </si>
  <si>
    <t xml:space="preserve">Overtime es una herramienta desarollada inhouse que permitió controlar la asignación del total de horas extras asignadas para cada IED. </t>
  </si>
  <si>
    <t>Estandarizar e implementar procedimiento para la Autorización, Asignación, reporte y verificación de las horas extras del personal Docente, Directivo Docente y Administrativos.</t>
  </si>
  <si>
    <t>Plantillas de prueba y correos electrónicos.</t>
  </si>
  <si>
    <t xml:space="preserve">Verificación de cumplimiento linemaientos horas extras en las IED. </t>
  </si>
  <si>
    <t xml:space="preserve">Se han evidenciado casos en donde se asigna el total de horas a una sola persona. </t>
  </si>
  <si>
    <t xml:space="preserve">Ampliar el desarrollo de la herramienta Over Time con el fin de controlar la adecuada distribución del total de horas extras, es decir que sean asignadas equitativamente entre el personal.  </t>
  </si>
  <si>
    <t xml:space="preserve"> </t>
  </si>
  <si>
    <t>Regsitro en el aplicativo OVER TIME</t>
  </si>
  <si>
    <t xml:space="preserve"> Reportar un mayor número de estudiantes beneficiados con el servicio de transporte y alimentación escolar para favorecimiento particular o de terceros</t>
  </si>
  <si>
    <t>Puede  suceder que se pague un mayor número de raciones o de sevicios de transporte escolar por falta de controles</t>
  </si>
  <si>
    <t>.
1. Deficiencias en el monitoreo, seguimiento y Control de los programas
2. Deficiencias en la consolidación de informes. 
3. Falta de control en el cruce de información entre la información del operador o los municipios frente a los registros del SIMAT.</t>
  </si>
  <si>
    <t>1. Detrimento patrimonial 
2. Hallazgos administrativos, fiscales o penales. 
3. Sanciones legales 
5. Inasistencia escolar</t>
  </si>
  <si>
    <t>3-Posible</t>
  </si>
  <si>
    <t xml:space="preserve">Generar planillas con los titulares de derechos </t>
  </si>
  <si>
    <t>La Secretaría de Educación mensualmente entrega al operador el Anexo 6A-para la generación de planillas con los titulares de derechos registrados en el sistema de matrícula</t>
  </si>
  <si>
    <t>Garntizar la entrega adecuada a los titulares de derechos.</t>
  </si>
  <si>
    <t>Director de Cobertura</t>
  </si>
  <si>
    <t>Informe mensual de superivisión e interventorias</t>
  </si>
  <si>
    <t>validación y  entrega de complementos a niños registrados en SIMAT.</t>
  </si>
  <si>
    <t>Visitas mensuales a las sedes educativas para validar la entrega de complementos a niños registrados en SIMAT , por parte de la Dirección de Cobertura o la Interventoría contratada para este fin.</t>
  </si>
  <si>
    <t xml:space="preserve">Efectuar visitas de verificación a las IED </t>
  </si>
  <si>
    <t>Actas de verificación de visitas</t>
  </si>
  <si>
    <t>Cruce  facturación versus SIMAT.</t>
  </si>
  <si>
    <t>Cruce de información mensual de niño a niño registrado en las planillas de la facturación y el SIMAT.</t>
  </si>
  <si>
    <t>Cruce de información mensual con datos SIMAT</t>
  </si>
  <si>
    <t>Informe mensual frente a SIMAT</t>
  </si>
  <si>
    <t xml:space="preserve">Aprobación de pagos </t>
  </si>
  <si>
    <t>No reconomiento de pago si se evidencia que se atienden niños que no estan en SIMAT.</t>
  </si>
  <si>
    <t>Restrición de pago cruce SIMAT.</t>
  </si>
  <si>
    <t>Presencia de tramitadores en el entorno de las Sedes Operativas de Tránsito</t>
  </si>
  <si>
    <t>Promoción del Transporte y la Movilidad</t>
  </si>
  <si>
    <t>1.Deterioro en la imagén institucional. (perdida de la  credibilidad y la transparencia de la entidad). 
2. Apertura de procesos disciplinarios. 
3. Demandas penales y sanciones legales. 
4. Hallazgos administrativos por entidades de control.</t>
  </si>
  <si>
    <t>Seguimiento a través de la Interventoría al servicio tercerizado.</t>
  </si>
  <si>
    <t>No se investigan y resuelven oportunamente</t>
  </si>
  <si>
    <t>No existe</t>
  </si>
  <si>
    <t>Con el apoyo de la interventoría y la supervisión de la misma se hace una verificación y seguimiento a los diferentes trámites y servicios que presta el Concesionario en las diferentes Sedes Operativas de Tránsito.</t>
  </si>
  <si>
    <t>Coordinar conjuntamente con el concesionario acciones encaminadas a difundir ampliamente a través de los medios de comunicación de la Secretaria de Transporte y Movilidad la advertencia a los usuarios de no acudir a tramitadores, para gestionar sus trámites ante la Secretaria.</t>
  </si>
  <si>
    <t xml:space="preserve">Director de Servicios 
/ Jefe Oficina de Coordinación de Sedes Operativas </t>
  </si>
  <si>
    <t xml:space="preserve"> (No. de Sedes Operativas Verificadas en el periodo (Trimestral) /Total de Sedes Operativas)*100
.</t>
  </si>
  <si>
    <t>Seguimientos trimestral en las Sedes Operativas del tiempo de respuesta de los trámites  y servicios que presta la Secretaria.
Matriz de Tramites actualizada en el  SUIT.</t>
  </si>
  <si>
    <t>Extralimitación de funciones por parte del funcionario encargado.</t>
  </si>
  <si>
    <t>Inoportuna</t>
  </si>
  <si>
    <t>No confiable</t>
  </si>
  <si>
    <t>Seguimiento mensual a PQRS relacionadas con trámites y servicios, prestados por el Concesionario, en cumplimiento de sus obligaciones contractuales.
Seguimientos aleatorios a las diferentes Sedes Operativas de Tránsito para verificar el cumplimiento de las obligaciones contractuales del concesionario.</t>
  </si>
  <si>
    <t>20-Extrema</t>
  </si>
  <si>
    <t xml:space="preserve"> Uso ilegal y manipulación indebida de las plataformas tecnológicas o sistemas de información.</t>
  </si>
  <si>
    <t>Puede suceder que se realice un inadecuado manejo de la información en las plataformas tecnológicas, con el fin de favorecer  a un usuario que realiza trámites y servicios de transito o es objeto de proceso de cobro coactivo (Contravencional)</t>
  </si>
  <si>
    <t>1.Deterioro en la imagen institucional. (perdida de la  credibilidad y la transparencia de la entidad). 
2. Apertura de procesos disciplinarios. 
3. Demandas penales y sanciones legales. 
4. Hallazgos administrativos por entidades de control.</t>
  </si>
  <si>
    <t>2-Improbable</t>
  </si>
  <si>
    <t>No asignado</t>
  </si>
  <si>
    <t>Inadecuado</t>
  </si>
  <si>
    <t xml:space="preserve">La Dirección de Servicios solicita los informes al Concesionario de la Plataforma Tecnológica para realizar un seguimiento al módulo de Auditoría. </t>
  </si>
  <si>
    <t>Mayor</t>
  </si>
  <si>
    <t xml:space="preserve">Director de Servicios </t>
  </si>
  <si>
    <t>Solicitud formal para habilitación del usuario y reportes.</t>
  </si>
  <si>
    <t>Director de Servicios</t>
  </si>
  <si>
    <t>Incompleta</t>
  </si>
  <si>
    <t xml:space="preserve">Director de Servicios/ Jefe Oficina de Coordinación de Sedes Operativas. </t>
  </si>
  <si>
    <t xml:space="preserve">Distribución errada del ingreso con destinación especifica </t>
  </si>
  <si>
    <t xml:space="preserve">Puede suceder que al momento de distribuir el recaudo se omita  un destinación  </t>
  </si>
  <si>
    <t xml:space="preserve">Falta de actualizacion o desconocimiento de la normatividad aplicable </t>
  </si>
  <si>
    <t>Financiero</t>
  </si>
  <si>
    <t>Afectacion de grupos  o poblacion beneficiaria de rentas de destinacion específica .
 Sanciones legales
 Imagen institucional negativa</t>
  </si>
  <si>
    <t>1.Rara vez</t>
  </si>
  <si>
    <t>10-Alta</t>
  </si>
  <si>
    <t xml:space="preserve">Apoyo externo en asesoría financiera presupuestal y legal </t>
  </si>
  <si>
    <t xml:space="preserve">Se unifico criterio en la  aplicaciÓN de la normatividad 
para  las rentas con destinación especifíca con el fin de 
destinar adecuadamnete los recursos </t>
  </si>
  <si>
    <t>1-Rara vez</t>
  </si>
  <si>
    <t xml:space="preserve">Revisión semestral del cumplimiento de la norma a traves de las ejecuciones presupuestales </t>
  </si>
  <si>
    <t xml:space="preserve">Jefe de analisis financiero </t>
  </si>
  <si>
    <t xml:space="preserve">Informe semestral </t>
  </si>
  <si>
    <t xml:space="preserve">Liquidación manual de algunas destinaciones específicas </t>
  </si>
  <si>
    <t>Matriz de control</t>
  </si>
  <si>
    <t xml:space="preserve">La matriz esta diseñada para aplicar las destinaciones 
específicas de cada renta, de acuerdo con los porcetajes 
establecidos en la norma de acuerdo a la ndinamica de cada renta </t>
  </si>
  <si>
    <t xml:space="preserve">Soporte bancario del ingreso, districuión a traves de la matriz, y registro de la distribución en SAP.  Los registros de estas actividades reposan direccion tesorería </t>
  </si>
  <si>
    <t xml:space="preserve">Direccion de tesorería </t>
  </si>
  <si>
    <t xml:space="preserve">Soportes de tesorería </t>
  </si>
  <si>
    <t>Gestión Contractual</t>
  </si>
  <si>
    <t>Catastrófico</t>
  </si>
  <si>
    <t>60-Extrema</t>
  </si>
  <si>
    <t>Asesoría a secretarías y entidades del nivel central.</t>
  </si>
  <si>
    <t xml:space="preserve">Falta de controles </t>
  </si>
  <si>
    <t xml:space="preserve">Socialización de conceptos, manuales 
y guías de Colombia Compra Eficiente </t>
  </si>
  <si>
    <t>Posibilidad de recibir o solicitar cualquier dadiva para favorecer al contratista en la ejecución contractual.</t>
  </si>
  <si>
    <t>1. Sanciones legales 
2. Recibir bienes o servicios de mala calidad que no cumplan con el objeto contractual. 
3. Incumplimiento de las objetivos y metas del plan de desarrollo. 
4. Incremento de los costos en las adquisiciones de la entidad 
5. Imagen institucional negativa. 
6. Detrimento patrimonial</t>
  </si>
  <si>
    <t>Puede suceder que no se promueva y coarte la participación de la ciudadanía en el ejercicio del control social</t>
  </si>
  <si>
    <t>No aplicación de lineamientos legales, procedimentales y documentales.</t>
  </si>
  <si>
    <t>1. Imagen institucional negativa
2. Sanciones legales
3. Incumplimientos normativos
4. Perdida de oportunidades y beneficios por parte de la ciudadanía a causa del  desconocimiento.</t>
  </si>
  <si>
    <t xml:space="preserve">Revisíon periodica del cumplimiento del uso de la norma </t>
  </si>
  <si>
    <t xml:space="preserve">Fortalece el acompañamiento a las organizaciones sociales </t>
  </si>
  <si>
    <t>semestral</t>
  </si>
  <si>
    <t>Matriz de seguimiento</t>
  </si>
  <si>
    <t>Ocultar a la ciudadanía la información que se refiere a la  gestión pública</t>
  </si>
  <si>
    <t xml:space="preserve">Verificar la publicación de la información </t>
  </si>
  <si>
    <t>Continuar verificando la publicacion de las convocatorias de representandte de las asociaciones de usuarios.</t>
  </si>
  <si>
    <t>Limitar los espacios de participación de la ciudadania en el control social de los recursos públicos</t>
  </si>
  <si>
    <t>Verficiar la participación en cada uno de los procesos</t>
  </si>
  <si>
    <t>Promover espacios de participación establecidos en la norma y capacitaciones en control social</t>
  </si>
  <si>
    <t xml:space="preserve">Puede suceder que se busque entorpecer o no concluir o acelerar un trámite o servicio para obtener un beneficio </t>
  </si>
  <si>
    <t>Entrega de información incompleta o confusa o inoportuna</t>
  </si>
  <si>
    <t>Atención al Ciudadano</t>
  </si>
  <si>
    <t>1. Sanciones legales y disciplinarias
2. Imagen institucional negativa
3. Incremento de las PQRS y tutelas
4.  Servicios prestados deficientes.
5. Revictimización a usuarios 
6. Reprocesos por ineficiencia administrativa</t>
  </si>
  <si>
    <t xml:space="preserve">Realizar Seguimiento a la Matriz de seguimiento a trámites y OPA </t>
  </si>
  <si>
    <t>Debilidad en seguimiento y control a servicios</t>
  </si>
  <si>
    <t xml:space="preserve">Difusión de requisitos y documentos para los trámites en página web y Plataformas existentes. </t>
  </si>
  <si>
    <t xml:space="preserve">Incumplimiento en los términos determinados para atender las PQRS de la comunidad </t>
  </si>
  <si>
    <t>Actualización información de requisitos o documentos para cada Trámite u OPA en la plataforma SUIT y página web</t>
  </si>
  <si>
    <t>Concusión: Exacción arbitraria hecha por un funcionario público en provecho propio.</t>
  </si>
  <si>
    <t>Conocimiento de la Norma de Respuesta Derechos de Petición</t>
  </si>
  <si>
    <t>Conocimiento del Código de Etica y Único Disciplinario y sanciones</t>
  </si>
  <si>
    <t>Mesas de trabajo  de socialización realizadas con el 100% de los procesos.</t>
  </si>
  <si>
    <t>Actualizar y publicar en la página web de la Gobernación, el plan de asistencia técnica con sus seguimientos periódicos para el conocimiento de la ciudadanía</t>
  </si>
  <si>
    <t>Puede suceder que se otorguen dadivas para efectuar y agilizar trámites, servicios e infracciones sin el lleno de los requisitos legales,  por parte de un servidor público en provecho propio o de un tercero.</t>
  </si>
  <si>
    <t>Aceptar dádivas para agilizar o realizar  trámites ,servicios administrativos y procesos por infracciones de tránsito.</t>
  </si>
  <si>
    <t>Desconocimiento o conducta inadecuada de los usuarios en relación con los procedimientos y requisitos legales establecidos por el Ministerio de Transporte para la realización de los trámites ,servicios administrativos y procesos por infracciones de tránsito..</t>
  </si>
  <si>
    <t>Control y seguimiento por parte de la Secretaria, los Consecionarios y la interventoria para limitar la participación de los tramitadores en trámites ,servicios administrativos y procesos por infracciones de tránsito.</t>
  </si>
  <si>
    <t xml:space="preserve">Incumplimiento de los protocolos de seguridad informatica por parte de los encargados de la operación, administración y custodia de la información contenida en la base de datos. </t>
  </si>
  <si>
    <t>Seguimiento y control a los reportes de auditoria de la información que realiza el concesionario tecnológico y verificación de la veracidad por parte de la Secretaria</t>
  </si>
  <si>
    <t>Solicitar al Concesionario,  la habilitación de un usuario para consulta al Módulo de Auditoría en la Plataforma Tecnológica, para realizar la verificación correspondiente.</t>
  </si>
  <si>
    <t>Inadecuado mecanismo de control para el uso de contraseñas de acceso por parte de los operadores.</t>
  </si>
  <si>
    <t>Seguimiento al acceso y manejo de las herramientas tecnológicas al servicio de la Secretaria</t>
  </si>
  <si>
    <t>Verificación y seguimiento a la presencia de incidentes informáticos y a la solución y correctivos para evitar la reiteración de los mismos.</t>
  </si>
  <si>
    <t>Verificar el cumplimiento del procedimiento para la asignación,  cambio de contraseñas y seguridad para el acceso a las bases de datos y sistemas de información.</t>
  </si>
  <si>
    <t>Ausencia de un control eficiente para la adecuada gestion documental.</t>
  </si>
  <si>
    <t>Seguimiento al cumplimiento de la normatividad referente a la correcta gestión documental y seguridad de la información.</t>
  </si>
  <si>
    <t>La Dirección de Servicios realiza verificación del cumplimiento de la Gestión documental, que incluye el manejo y préstamo de documentos en las Sedes Operativas de Tránsito y Oficina de Procesos Administrativos.</t>
  </si>
  <si>
    <t>Verificar el cumplimiento del procedimiento para el manejo y préstamo de documentos y expedientes de los diferentes procesos por infracciones de tránsito para establecer la completitud o no de la información y adoptar las medidas necesarias.</t>
  </si>
  <si>
    <t>Secretaría de la Función Pública</t>
  </si>
  <si>
    <t>Revisar la Guía para la Gestión de Riesgos y la Política de Administración de Riesgos de la Adminsitración Departamental, según la Guía de Administración de Riesgos y Diseño de Controles expedida por el DAFP</t>
  </si>
  <si>
    <t xml:space="preserve">Actualizar el mapa de riesgos de corrupción en mesas de trabajo con los diferentes procesos de la Adminitración Departamental </t>
  </si>
  <si>
    <t>Mapa de riesgo de corrupción actualizado</t>
  </si>
  <si>
    <t>Socializar el mapa de riesgos de corrupción con los procesos de la Administración Departamental</t>
  </si>
  <si>
    <t>De acuerdo al plan anual de riesgo de cada proceso</t>
  </si>
  <si>
    <t>Análisis del contexto actualizado</t>
  </si>
  <si>
    <t>Evaluar la elaboración mapa de riesgos de corrupción</t>
  </si>
  <si>
    <t xml:space="preserve">Rendición de
cuentas incompleta en temas estratégicos de la Administración Departamental </t>
  </si>
  <si>
    <t>Puede suceder que  la información necesaria para la rendicion de cuentas se presente de manera parcial por parte de las entidades responsables de la misma.</t>
  </si>
  <si>
    <t>Deficiencia en los sistemas de información de la Administración Departamental</t>
  </si>
  <si>
    <t>Implementación de desarrollos tecnologicos que faciliten el suministro, consolidacion y entrega oportuna de la información para la rendición de cuentas.</t>
  </si>
  <si>
    <t>Proponer a la Administración Departamental la inversión o gestión de desarrollos tecnológicos que faciliten la oportuna entrega de información necesaria para la rendición de cuentas</t>
  </si>
  <si>
    <t>Falta de capacitación de los funcionarios encargados de suministrar la información de rendicion de cuentas.</t>
  </si>
  <si>
    <t>Identificación, capacitación y permanencia de los funcionarios encargados del suministro de la información para la rendición de cuentas.</t>
  </si>
  <si>
    <t>Plan de capacitación y acompañamiento para los funcionarios responsables del suministro de la información requerida para la rendición de cuentas.</t>
  </si>
  <si>
    <t>Designación de los funcionaros de las dependencias de la Administración Departamental responsables de la información para la rendición de cuentas-
Plan de capacitación para  funcionaros de las dependencias de la Administración Departamental responsables de la información para la rendición de cuentas</t>
  </si>
  <si>
    <t xml:space="preserve">Elaborar un documento diagnóstico de la información requerida para la rendición de cuentas.
Gestionar con la dependencia correspondiente, el desarrollo tecnológico para obtener la información de manera oportuna.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</si>
  <si>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</si>
  <si>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</si>
  <si>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</si>
  <si>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</si>
  <si>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</si>
  <si>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</si>
  <si>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</si>
  <si>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</si>
  <si>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</si>
  <si>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</si>
  <si>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</si>
  <si>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</si>
  <si>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</si>
  <si>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</si>
  <si>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</si>
  <si>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</si>
  <si>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</si>
  <si>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</si>
  <si>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</si>
  <si>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</si>
  <si>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</si>
  <si>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</si>
  <si>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</si>
  <si>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</si>
  <si>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</si>
  <si>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</si>
  <si>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</si>
  <si>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</si>
  <si>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</si>
  <si>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</si>
  <si>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</si>
  <si>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</si>
  <si>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</si>
  <si>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</si>
  <si>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</si>
  <si>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</si>
  <si>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</si>
  <si>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</si>
  <si>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</si>
  <si>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</si>
  <si>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</si>
  <si>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</si>
  <si>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</si>
  <si>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</si>
  <si>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</si>
  <si>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</si>
  <si>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</si>
  <si>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</si>
  <si>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</si>
  <si>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</si>
  <si>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</si>
  <si>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</si>
  <si>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</si>
  <si>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</si>
  <si>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</si>
  <si>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</si>
  <si>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</si>
  <si>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</si>
  <si>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</si>
  <si>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</si>
  <si>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</si>
  <si>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</si>
  <si>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</si>
  <si>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</si>
  <si>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</si>
  <si>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</si>
  <si>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</si>
  <si>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</si>
  <si>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</si>
  <si>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</si>
  <si>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</si>
  <si>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</si>
  <si>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</si>
  <si>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</si>
  <si>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</si>
  <si>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</si>
  <si>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</si>
  <si>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</si>
  <si>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</si>
  <si>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</si>
  <si>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</si>
  <si>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</si>
  <si>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</si>
  <si>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</si>
  <si>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</si>
  <si>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</si>
  <si>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</si>
  <si>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</si>
  <si>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</si>
  <si>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</si>
  <si>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</si>
  <si>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</si>
  <si>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</si>
  <si>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</si>
  <si>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</si>
  <si>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</si>
  <si>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</si>
  <si>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</si>
  <si>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</si>
  <si>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</si>
  <si>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</si>
  <si>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</si>
  <si>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</si>
  <si>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</si>
  <si>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</si>
  <si>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</si>
  <si>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</si>
  <si>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</si>
  <si>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</si>
  <si>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</si>
  <si>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</si>
  <si>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</si>
  <si>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</si>
  <si>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</si>
  <si>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</si>
  <si>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</si>
  <si>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</si>
  <si>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</si>
  <si>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</si>
  <si>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</si>
  <si>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</si>
  <si>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</si>
  <si>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</si>
  <si>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</si>
  <si>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</si>
  <si>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</si>
  <si>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</si>
  <si>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</si>
  <si>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</si>
  <si>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</si>
  <si>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</si>
  <si>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</si>
  <si>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DATOS TRÁMITES A RACIONALIZAR</t>
  </si>
  <si>
    <t>ACCIONES DE RACIONALIZACIÓN A DESARROLLAR</t>
  </si>
  <si>
    <t>PLAN DE EJECUCIÓN</t>
  </si>
  <si>
    <t>Tipo</t>
  </si>
  <si>
    <t>Número</t>
  </si>
  <si>
    <t>Nombre</t>
  </si>
  <si>
    <t>Estado</t>
  </si>
  <si>
    <t>Situación actual</t>
  </si>
  <si>
    <t>Modelo Único – Hijo</t>
  </si>
  <si>
    <t>Inscrito</t>
  </si>
  <si>
    <t>Licencia para prestación de servicios en seguridad y salud en el trabajo</t>
  </si>
  <si>
    <t>Plataforma virtual ventanilla única</t>
  </si>
  <si>
    <t>Tecnologica</t>
  </si>
  <si>
    <t>Ventanilla única institucional</t>
  </si>
  <si>
    <t>Refrendación del carné de aplicador de plaguicidas</t>
  </si>
  <si>
    <t>Registro y autorización de títulos en el área de la salud</t>
  </si>
  <si>
    <t>Concepto sanitario para empresas aplicadoras de plaguicidas</t>
  </si>
  <si>
    <t>Único</t>
  </si>
  <si>
    <t>Concepto sanitario para empresas que presten el servicio de lavado y desinfección de tánques de almacenamiento de agua potable para consumo humano</t>
  </si>
  <si>
    <t>Concepto sanitario para vehículos transportadores de plaguicidas y afines</t>
  </si>
  <si>
    <t>Componente 3:  Rendición de cuentas</t>
  </si>
  <si>
    <t>Actividades</t>
  </si>
  <si>
    <r>
      <t xml:space="preserve">Subcomponente 1. </t>
    </r>
    <r>
      <rPr>
        <sz val="12"/>
        <color indexed="8"/>
        <rFont val="Arial"/>
        <family val="2"/>
      </rPr>
      <t>Información de calidad y en lenguaje comprensible.</t>
    </r>
  </si>
  <si>
    <t>1.3</t>
  </si>
  <si>
    <t>Difusión permanente de la información relacionada con los avances y resultados de la gestión, para fomentar la interacción y diálogo con la ciudadanía.</t>
  </si>
  <si>
    <t>Informes sobre la gestión disponible en los canales institucionales de comunicación definidos por la Administración Departamental</t>
  </si>
  <si>
    <t>Secretaría de Prensa</t>
  </si>
  <si>
    <t>1.4</t>
  </si>
  <si>
    <r>
      <t>Subcomponente 2.</t>
    </r>
    <r>
      <rPr>
        <sz val="12"/>
        <color indexed="8"/>
        <rFont val="Arial"/>
        <family val="2"/>
      </rPr>
      <t xml:space="preserve">
Diálogo de doble vía con la ciudadanía y sus organizaciones.</t>
    </r>
  </si>
  <si>
    <t>Secretaría de Desarrollo e Inclusión Social</t>
  </si>
  <si>
    <t>Secretaria de Planeación</t>
  </si>
  <si>
    <t>2.4</t>
  </si>
  <si>
    <t>Secretaría TIC</t>
  </si>
  <si>
    <r>
      <t xml:space="preserve">Subcomponente 3.  </t>
    </r>
    <r>
      <rPr>
        <sz val="12"/>
        <color indexed="8"/>
        <rFont val="Arial"/>
        <family val="2"/>
      </rPr>
      <t>Incentivos para motivar la cultura de la rendición y petición de cuentas.</t>
    </r>
  </si>
  <si>
    <t>Implementación de una estrategia de incentivos a los ciudadanos para su participación y ejercicio del control social durante el proceso RPC</t>
  </si>
  <si>
    <t>Estrategia de incentivos al ciudadano por RPC implementada</t>
  </si>
  <si>
    <t>Implementación de estrategia de incentivos al servidor público relacionados con el proceso RPC</t>
  </si>
  <si>
    <t>Estrategia de incentivos al servidor público por RPC implementada</t>
  </si>
  <si>
    <r>
      <t>Subcomponente 4.</t>
    </r>
    <r>
      <rPr>
        <sz val="12"/>
        <color indexed="8"/>
        <rFont val="Arial"/>
        <family val="2"/>
      </rPr>
      <t>  
Evaluación y retroalimentación a  la gestión institucional.</t>
    </r>
  </si>
  <si>
    <t xml:space="preserve">Informes de los resultados de la evaluación de los dialogos ciudadanos de RCP.
</t>
  </si>
  <si>
    <t>Control Interno</t>
  </si>
  <si>
    <t xml:space="preserve">Evaluación y Plan de Mejora </t>
  </si>
  <si>
    <t>Anual</t>
  </si>
  <si>
    <t>Componente 4:  Servicio al Ciudadano</t>
  </si>
  <si>
    <r>
      <t xml:space="preserve">Subcomponente 1.
</t>
    </r>
    <r>
      <rPr>
        <sz val="14"/>
        <color indexed="8"/>
        <rFont val="Arial"/>
        <family val="2"/>
      </rPr>
      <t xml:space="preserve">Estructura administrativa y Direccionamiento estratégico </t>
    </r>
  </si>
  <si>
    <t>Secretaría General</t>
  </si>
  <si>
    <r>
      <t xml:space="preserve">Subcomponente 2.
</t>
    </r>
    <r>
      <rPr>
        <sz val="14"/>
        <color indexed="8"/>
        <rFont val="Arial"/>
        <family val="2"/>
      </rPr>
      <t>Fortalecimiento de los canales de atención.</t>
    </r>
  </si>
  <si>
    <t>Secretaría de Planeación y Gerencia de Buen Gobierno</t>
  </si>
  <si>
    <t xml:space="preserve">Actualización e incorporación permanente del calendario de principales eventos de la Gobernación de Cundinamarca </t>
  </si>
  <si>
    <t>Calendario de eventos principales actualizado y disponible en la web.
Número de eventos publicados en la web</t>
  </si>
  <si>
    <t>2.5</t>
  </si>
  <si>
    <t>Secretaría General Secretaria TIC</t>
  </si>
  <si>
    <t>Administradores de PQRSD</t>
  </si>
  <si>
    <t>Secretaría General Secretaría TIC</t>
  </si>
  <si>
    <r>
      <t xml:space="preserve">Subcomponente 4. 
</t>
    </r>
    <r>
      <rPr>
        <sz val="14"/>
        <color indexed="8"/>
        <rFont val="Arial"/>
        <family val="2"/>
      </rPr>
      <t>Normativo y procedimental</t>
    </r>
  </si>
  <si>
    <t>Secretaría General
 Gerencia de Buen Gobierno</t>
  </si>
  <si>
    <t>Secretaría TIC, Secretaria de la Función Pública, Secretaría Jurídica y Secretaria General -Direccion de Gestion Documental</t>
  </si>
  <si>
    <t>Entidades del Sector Central</t>
  </si>
  <si>
    <r>
      <t xml:space="preserve">Subcomponente 5. </t>
    </r>
    <r>
      <rPr>
        <sz val="14"/>
        <color indexed="8"/>
        <rFont val="Arial"/>
        <family val="2"/>
      </rPr>
      <t>Relacionamiento con el ciudadano</t>
    </r>
  </si>
  <si>
    <t>Componente 5:  Transparencia y Acceso a la Información</t>
  </si>
  <si>
    <t>Indicadores</t>
  </si>
  <si>
    <r>
      <t xml:space="preserve">Subcomponente 1. </t>
    </r>
    <r>
      <rPr>
        <sz val="14"/>
        <color indexed="8"/>
        <rFont val="Arial"/>
        <family val="2"/>
      </rPr>
      <t>Lineamientos de Transparencia Activa</t>
    </r>
  </si>
  <si>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</si>
  <si>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</si>
  <si>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
Todas las entidades
Secretaría TIC
 Secretaría de 
Prensa y Comunicaciones
</t>
  </si>
  <si>
    <t>Secretaría Jurídica</t>
  </si>
  <si>
    <t>Dirección de Contratación</t>
  </si>
  <si>
    <t>Actualización  de los trámites en el SUIT</t>
  </si>
  <si>
    <t>Reportar el 100% de los trámites en el SUIT</t>
  </si>
  <si>
    <t>1.5</t>
  </si>
  <si>
    <t xml:space="preserve">Hacer seguimiento a la actualización de las hojas de vida en el SIGEP para funcionarios y contratistas </t>
  </si>
  <si>
    <t>Tres seguimientos</t>
  </si>
  <si>
    <r>
      <t xml:space="preserve">Subcomponente 2. </t>
    </r>
    <r>
      <rPr>
        <sz val="14"/>
        <color indexed="8"/>
        <rFont val="Arial"/>
        <family val="2"/>
      </rPr>
      <t>Lineamientos de Transparencia Pasiva</t>
    </r>
  </si>
  <si>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</si>
  <si>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</si>
  <si>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</si>
  <si>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</si>
  <si>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Secretaría General </t>
  </si>
  <si>
    <r>
      <t xml:space="preserve">Subcomponente 3. </t>
    </r>
    <r>
      <rPr>
        <sz val="14"/>
        <color indexed="8"/>
        <rFont val="Arial"/>
        <family val="2"/>
      </rPr>
      <t>Elaboración los Instrumentos de Gestión de la Información</t>
    </r>
  </si>
  <si>
    <t>Instrumentos de gestión documental con el lleno de requisitos</t>
  </si>
  <si>
    <t>No. de instrumetos elaborados con requisitos/ No.  de instrumentos propuestos</t>
  </si>
  <si>
    <t xml:space="preserve">Secretaría General
</t>
  </si>
  <si>
    <t>Dirección de Gestión Documental.</t>
  </si>
  <si>
    <t>Dirección de Gestión Documental</t>
  </si>
  <si>
    <t>3.4</t>
  </si>
  <si>
    <t>Publicacion del 100% de actos administrativos actualizado, disponibles en la web</t>
  </si>
  <si>
    <t>No. de actos administrativos actualizado y disponibles en la web/No. total de actos administrativos emitidos</t>
  </si>
  <si>
    <r>
      <t xml:space="preserve">Subcomponente 4. </t>
    </r>
    <r>
      <rPr>
        <sz val="14"/>
        <color indexed="8"/>
        <rFont val="Arial"/>
        <family val="2"/>
      </rPr>
      <t>Criterio diferencial de accesibilidad</t>
    </r>
  </si>
  <si>
    <t xml:space="preserve">Numero de Herramientas adoptadas. 
</t>
  </si>
  <si>
    <t>Elaboración, socialización,  implementación  de la guía diferencial de acceso a la información según el usuario</t>
  </si>
  <si>
    <t>Guía elaborada,socializada e implementada</t>
  </si>
  <si>
    <t>No. de guías elaboradas/ No. de guías propuestas</t>
  </si>
  <si>
    <t>Secretaría de Desarrollo Social</t>
  </si>
  <si>
    <r>
      <t xml:space="preserve">Subcomponente 5.
</t>
    </r>
    <r>
      <rPr>
        <sz val="14"/>
        <color indexed="8"/>
        <rFont val="Arial"/>
        <family val="2"/>
      </rPr>
      <t>Monitoreo del Acceso a la Información Pública</t>
    </r>
  </si>
  <si>
    <t>Realizar de manera aleatoria  cliente oculto para evaluar  el servicio que se presta a través de los canales; presencial, telefónico y virtual, dispuestos por la Administración Departamental y generar recomendaciones</t>
  </si>
  <si>
    <t xml:space="preserve">No.de dependencias monitoredas / Total dependecias de la Administración Departamental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</si>
  <si>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</si>
  <si>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</si>
  <si>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</si>
  <si>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</si>
  <si>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</si>
  <si>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</si>
  <si>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</si>
  <si>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</si>
  <si>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</si>
  <si>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Conocimiento y acceso a la información</t>
  </si>
  <si>
    <t>Secretaría de Gobierno - Dirección de Asuntos Municipales</t>
  </si>
  <si>
    <t>Garantizar el 100% de participación efectiva en los escenarios existentes</t>
  </si>
  <si>
    <t># de ciudadanos que participan</t>
  </si>
  <si>
    <t xml:space="preserve">Recursos </t>
  </si>
  <si>
    <t>Estrategias</t>
  </si>
  <si>
    <t>Secretaría de Educación</t>
  </si>
  <si>
    <t>Atender el 100% de solicitudes recibidas</t>
  </si>
  <si>
    <t># de solicitudes atentidas</t>
  </si>
  <si>
    <t>Dirección de Asuntos Municipales</t>
  </si>
  <si>
    <t xml:space="preserve"># de municipios acompañados </t>
  </si>
  <si>
    <t>Secretaría de Gobierno</t>
  </si>
  <si>
    <t>Seguimiento y evaluación</t>
  </si>
  <si>
    <t>Convocar a sesión al Consejo Departamental de Participación Ciudadana</t>
  </si>
  <si>
    <t>Dos sesiones del Consejo Departamental de Participación Ciudadana</t>
  </si>
  <si>
    <t># de sesiones del consejos realizadas</t>
  </si>
  <si>
    <t>Informe anual ante la Asamblea Departamental</t>
  </si>
  <si>
    <t>Informe Presentado</t>
  </si>
  <si>
    <t xml:space="preserve">No.  de rendición de
cuentas </t>
  </si>
  <si>
    <t>Pagina web</t>
  </si>
  <si>
    <t>No. de asistencia técnica</t>
  </si>
  <si>
    <t>Documento</t>
  </si>
  <si>
    <t>Listado de funcionarios</t>
  </si>
  <si>
    <t>No. de consultas al módulo de Auditoría efectuadas en el periodo.</t>
  </si>
  <si>
    <t>No. Estudiantes beneficiados/pagados</t>
  </si>
  <si>
    <t xml:space="preserve">No.  de horas extras mensuales certificadas contra las aprobadas. </t>
  </si>
  <si>
    <t>No. de distribuciones presupuestales con destinación especifica</t>
  </si>
  <si>
    <t>No. de participación ciudadana</t>
  </si>
  <si>
    <t>Seguimiento a trámites</t>
  </si>
  <si>
    <t>No. de tramites con seguimiento</t>
  </si>
  <si>
    <t>Posibilidad de recibir o solicitar cualquier dadiva para celebrar un contrato sin el lleno de los requisitos legales</t>
  </si>
  <si>
    <t>Ausencia de ética de los funcionarios</t>
  </si>
  <si>
    <t>Falta de lineamientos que restrinjan las posibilidades de corrupción</t>
  </si>
  <si>
    <t>Favorecimiento contractual por influencias</t>
  </si>
  <si>
    <t>1. La perdida de la imagen y credibilidad institucional 
2. Demandas  
3. Investigaciones por entes de control 
4. Sanciones  legales 
5. Incumplimiento de los objetivos del proceso
6. Insatisfacción del usuario. 
7. Sobrecostos
8. Detrimento patrimonial</t>
  </si>
  <si>
    <t xml:space="preserve">Circulares con lineamientos para garantizar
trasparencia y pluralidad </t>
  </si>
  <si>
    <t>Avanzar en actualizacion de los documentos del proceso de acuerdo a los requerimientos de SECOP II</t>
  </si>
  <si>
    <t>Continuar con la revisión de los procesos (distinta 
de los contratos de prestación de servicios 
de apoyo a la gestión) en comité de contratación.</t>
  </si>
  <si>
    <t>Avanzar en la actualizacion y formatos delo proceso de gestión contractual de acuerdo a los requerimientos de SECOP II</t>
  </si>
  <si>
    <t>Comité de contratación  revisa
y aprueba contratación directa distinta 
de los contratos de prestación de servicios 
de apoyo a la gestión</t>
  </si>
  <si>
    <t>Revisión aleatoria a los expedientes contractuales físicos para asegurar el cumplimiento de requisitos legales.</t>
  </si>
  <si>
    <t xml:space="preserve">Realizar capacitación a los actores de la Gestión Contractual </t>
  </si>
  <si>
    <t>Revisión aleatoria a los expedientes contractuales publicados en el SECOP para asegurar el cumplimiento de requisitos legales.</t>
  </si>
  <si>
    <t>Continuar con las sesiones del comité de contratación donde se asegure la adecuada y pertinente adquisición de bienes y servicios con el cumplimiento de requisitos legales</t>
  </si>
  <si>
    <t>Informe de revisión</t>
  </si>
  <si>
    <t>Listado de asistencia</t>
  </si>
  <si>
    <t>Actas de comité</t>
  </si>
  <si>
    <t>Numero de contratos observados/ Numero de contratos revisados</t>
  </si>
  <si>
    <t>Modificaciones, adiciones y prórrogas sin justificación suficiente</t>
  </si>
  <si>
    <t xml:space="preserve">Permitir el incumplimiento de las cláusulas contractuales durante la ejecución y seguimiento del proceso para adquisición de bienes y servicios favoreciendo al contratista o proveedor. </t>
  </si>
  <si>
    <t>Realizar seguimiento aleatorio a las modificaciones, adiciones y prorrogas</t>
  </si>
  <si>
    <t>Realizar seguimimiento a la contratacion a través del aplicativo SUPERVISA</t>
  </si>
  <si>
    <t>Siguiendo periódico y  previo para minimizar riesgo de incumplimiento</t>
  </si>
  <si>
    <t xml:space="preserve">Seguimiento  liquidación de contratos </t>
  </si>
  <si>
    <t>realizar seguimiento a adiciones modificaciones y prorrogas</t>
  </si>
  <si>
    <t>informes seguimiento SUPERVISA</t>
  </si>
  <si>
    <t xml:space="preserve">Seguimiento a la  y liquidación de contratos </t>
  </si>
  <si>
    <t>Seguimiento a modificaciones y prorrogas</t>
  </si>
  <si>
    <t>Revisión aleatoria a los expedientes contractuales para asegurar el cumplimiento de obligaciones de los contratistas</t>
  </si>
  <si>
    <t>Revisar la ejecución contractual en auditorias internas a la gestión</t>
  </si>
  <si>
    <t>Informes de auditoria</t>
  </si>
  <si>
    <t>Ofina de Participación</t>
  </si>
  <si>
    <t>Dirección de Gestión Contractual</t>
  </si>
  <si>
    <t>Lider del Proceso de Asistencia Tecnica</t>
  </si>
  <si>
    <t>Acta,Formatos o Reportes</t>
  </si>
  <si>
    <t>Informes o actas de seguimiento ó Informes de Interventoría y Supervisión.</t>
  </si>
  <si>
    <t>Informes ó actas ó matriz de trámites actualizada.</t>
  </si>
  <si>
    <t>Informes ó actas ó registro fotográfico ó soportes publicitarios</t>
  </si>
  <si>
    <t>Actas ó  procedimiento definido.</t>
  </si>
  <si>
    <t>Mapa de riesgos de corrupción actualizado
Evidencia de la revisión y actualización</t>
  </si>
  <si>
    <t>Informe cuatrimestral
Semestral</t>
  </si>
  <si>
    <t xml:space="preserve">No. de actualizaciones adelantadas /No.  publicaciones requeridas por la normativa vigente </t>
  </si>
  <si>
    <t>No. de actualizaciónes de trámites en el SUIT/ No. de trámites en el SUIT</t>
  </si>
  <si>
    <t>No. de seguimientos realizados/ No. de seguimientos propuestos</t>
  </si>
  <si>
    <t xml:space="preserve">
Gerencia de Buen Gobierno
</t>
  </si>
  <si>
    <t>Secretaria de la Función Pública, Empresa Inmobiliaria y de Servicios Logísticos de Cundinamarca</t>
  </si>
  <si>
    <r>
      <rPr>
        <sz val="14"/>
        <color rgb="FFFF0000"/>
        <rFont val="Arial"/>
        <family val="2"/>
      </rPr>
      <t xml:space="preserve"> </t>
    </r>
    <r>
      <rPr>
        <sz val="14"/>
        <color theme="1"/>
        <rFont val="Arial"/>
        <family val="2"/>
      </rPr>
      <t>Actas de soc</t>
    </r>
    <r>
      <rPr>
        <sz val="14"/>
        <rFont val="Arial"/>
        <family val="2"/>
      </rPr>
      <t>ialización del mapa de riesgo de corrupción</t>
    </r>
  </si>
  <si>
    <t xml:space="preserve">
Secretaría de Planeación</t>
  </si>
  <si>
    <t>Promoción del Desarrollo de Salud</t>
  </si>
  <si>
    <t>Tráfico de influencias en movimientos financieros para apertura de cuentas y constitución de inversiones con el fin de favorecer intereses particulares</t>
  </si>
  <si>
    <t>Influencias políticas y particulares y falta de valores éticos y morales de los servidorespúblicos que intervienten en la administración de recursos en cuentas e inversiones.</t>
  </si>
  <si>
    <t xml:space="preserve">Denuncias, quejas o demandas en contra de servidores públicos o el Departamento por los organismos de control.
Sanciones a la entidad y sus servidores
Pérdida de imagen institucional
Detrimento Patrimonial
</t>
  </si>
  <si>
    <t>1. Análisis de la entidad financiera en su calificación de riesgo (AAA AA+)</t>
  </si>
  <si>
    <t>Se tendrán en cuenta las entidades financieras únicamente de acreditación de calificadoras de riesgo de AAA Y AA+</t>
  </si>
  <si>
    <t>Revisión anual de la calificación de riesgo, respecto de las entidades financieras con las que tiene relación el Departamento de Cundinamarca</t>
  </si>
  <si>
    <t>Calificadoras de riesgo</t>
  </si>
  <si>
    <t># actividades realizadas</t>
  </si>
  <si>
    <t>2. Cumplimiento de la normatividad</t>
  </si>
  <si>
    <t>Incumplimiento en nomatividad y procedimientos</t>
  </si>
  <si>
    <t>3.Comparativo de mercado entre similares productos evaluando 
la mejor opción para el Departamento</t>
  </si>
  <si>
    <t>Se envia correo todos los lunes a las entidades financieras solicitando información tasas de interes, para seleccionar la que más rentabilidad le genere al departamento</t>
  </si>
  <si>
    <t>Reporte mensual de tasas de interes para las cuentas de ahorro  (nuevo procedimiento)</t>
  </si>
  <si>
    <t>Informe mensual</t>
  </si>
  <si>
    <t>Se lleva inventario de las cuentas de ahorro del Departamento</t>
  </si>
  <si>
    <t>Isolución</t>
  </si>
  <si>
    <t>Posibilidad de obtener beneficios particulares con la información tributaria  Proceso Gestion de los ingresos</t>
  </si>
  <si>
    <t>Puede suceder que se manipule la información tributaria con el fin de obtener beneficios personales y/o a favor de terceros</t>
  </si>
  <si>
    <t>Tráfico de influencias y favorecimientos sesgados.</t>
  </si>
  <si>
    <t>ingresos</t>
  </si>
  <si>
    <t xml:space="preserve">1. Sanciones legales
2. Imagen institucional negativa
3. Acciones disciplinarias.
4. Afectación al flujo de caja de la entidad por retrasos en el recaudo.
5. Pérdida de mercancia que la entidad aprehende por controles operativos a la ilegalidad 
</t>
  </si>
  <si>
    <t>Centralización de los procesos en las nuevas instalaciones de la Direccion de Rentas y Gestion Tributaria.</t>
  </si>
  <si>
    <t>Seguimiento Trimestral a la ejecución, prestación del servicio y simplificación de tramites.</t>
  </si>
  <si>
    <t>Informes de supervisión</t>
  </si>
  <si>
    <t xml:space="preserve">% de cumplimiento de las actividades del plan de mejoramiento </t>
  </si>
  <si>
    <t xml:space="preserve">Obtener favorecimiento de tipo económico, material o de otra índole. </t>
  </si>
  <si>
    <t xml:space="preserve">Cumplimiento de los procedimientos institucionales y legales. </t>
  </si>
  <si>
    <t xml:space="preserve">El equipo de mejoramiento del Proceso de Gestion de los Ingresos realizó la tarea de actualizar todos los procedimientos y de esta manera tener un mejor control en la aplicación de las funciones de las dependencias que intervienen en el proceso. </t>
  </si>
  <si>
    <t>Seguimiento Trimestral a la aplicación de los procedimientos (términos establecidos según corresponda).</t>
  </si>
  <si>
    <t xml:space="preserve">Informe trimestral de seguimiento </t>
  </si>
  <si>
    <t>Permisibilidad con la cercanías de personas externas a la entidad para la realización de trámites.</t>
  </si>
  <si>
    <t>Restriccion de tramites por parte de terceros que no tenga incidencia directa con el proceso que se encuentre adelantando la Administración Tributaria.</t>
  </si>
  <si>
    <t>Se emitio documento por parte del Director de Rentas y Gestion Tributaria, en el cual impartió la directriz, que para realizar cualquier tramite solo se atenderan a los responsables, representantes legales y apoderados o acreditados legalmente.</t>
  </si>
  <si>
    <t>Seguimiento trimestral a los procesos que lo requieran, verificar que la actuaciones hayan sido realizadas por la persona interesada.</t>
  </si>
  <si>
    <t>Acuerdos indebidos en el control operativo relacionados con las rentas departamentales</t>
  </si>
  <si>
    <t>Muestra aleatoria de los expedientes por aprehensiones con cierre</t>
  </si>
  <si>
    <t>Se realizará una muestra aleatoria de los expedientes con aprehensión que permita verificar la aplicación y el cumplimiento de las sanciones impuestas, con esta muestra el Coordinador de del grupo comisionará un equipo de Fiscalización, que deberá dirigirse a los establecimientos y verificará el cumplimiento de la medida impuesta, tomando registro fotográfico.
De esta diligencia el equipo levantará informe para sr presentado al Coordinador del Grupo de Fiscalización Operativa- Grupo Contra la Ilegalidad</t>
  </si>
  <si>
    <t>Realizar muestreo para generar informe de los casos en los cuales el Grupo Anticontrabando realizo aprehensiones y cierres de establecimientos</t>
  </si>
  <si>
    <t>Informe trimestral presentado por el equipo Fiscalizador</t>
  </si>
  <si>
    <t>asistencia</t>
  </si>
  <si>
    <t>Subcomponente 3. Talento Humano</t>
  </si>
  <si>
    <t>Código:  E-DEAG-FR- 095</t>
  </si>
  <si>
    <t>Versión: 1</t>
  </si>
  <si>
    <t xml:space="preserve">Formato monitoreo avance de ejecución Plan Anticorrupción y de Atención al Ciudadano  </t>
  </si>
  <si>
    <t>Fecha de aprobación:  12/08/2020</t>
  </si>
  <si>
    <t xml:space="preserve">Componente 2: Racionalización de Trámites </t>
  </si>
  <si>
    <t xml:space="preserve">PLANEACION ESTRATEGIA DE RACIONALIZACION </t>
  </si>
  <si>
    <t>Tipo racionalización</t>
  </si>
  <si>
    <t>Acciones racionalización</t>
  </si>
  <si>
    <t>Fecha final racionalización</t>
  </si>
  <si>
    <t>Plantilla Único - Hijo</t>
  </si>
  <si>
    <t>15238</t>
  </si>
  <si>
    <t>Impuesto de registro</t>
  </si>
  <si>
    <t>Pago en línea por pse</t>
  </si>
  <si>
    <t>15243</t>
  </si>
  <si>
    <t xml:space="preserve">1. Actualmente se está realizando de manera presencial; el usuario debe traer documentación, previa revisión en Ventanilla 8 del CIAC, para posterior radicación
2. Actualmente las  herramientas  están  en prueba y presentan  conflictos
3. Las contraseñas en la actualidad se bloquean y a diario se deben actualizar
</t>
  </si>
  <si>
    <t xml:space="preserve">Evitar desplazamiento para el usuario y costos 
Mayor transparencia e información en la gestión del trámite
</t>
  </si>
  <si>
    <t>Secretaría General-Dirección de Atención al ciudadano,   Secretaría de Salud-Dirección Desarrollo de Servicios, Secretaría TIC-Mesa de Ayuda</t>
  </si>
  <si>
    <t>15303</t>
  </si>
  <si>
    <t>Impuesto al consumo de cigarrillos y tabaco elaborado de origen nacional</t>
  </si>
  <si>
    <t>Radicación, descarga y/o envío de documentos electrónicos</t>
  </si>
  <si>
    <t>15324</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</si>
  <si>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</si>
  <si>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Plataforma virtual ventanilla única </t>
  </si>
  <si>
    <t xml:space="preserve">Evitar desplazamiento para el usuario y costos
Mayores- transparencia e información en la gestión del trámite </t>
  </si>
  <si>
    <t>Secretaría General-Dirección de Atención al ciudadano,   Secretaría de Salud- Subdirección de Vigilancia en Salud Pública, Secretaría TIC-Mesa de Ayuda</t>
  </si>
  <si>
    <t>15960</t>
  </si>
  <si>
    <t>1.Actualmente se está realizando de manera presencial; el usuario debe traer documentación, previa revisión en Ventanilla 8 del  CIAC, para posterior radicación
2.Actualmente las  herramientas  están  en prueba y presentan  conflictos
3.Las contraseñas en la actualidad se bloquean y a diario se deben actualizar</t>
  </si>
  <si>
    <t xml:space="preserve">Evitar desplazamiento para el usuario y costos
Mayor transparencia e información en la gestión del trámite </t>
  </si>
  <si>
    <t>24655</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</si>
  <si>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</si>
  <si>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Evitar desplazamiento a los usuarios y costos
Mayores, transparencia de la información en la gestión del trámite </t>
  </si>
  <si>
    <t>Secretaría General-Dirección de Atención al ciudadano,   Secretaría de Salud-Subdirección de Vigilancia en Salud Pública, Secretaría TIC-Mesa de Ayuda</t>
  </si>
  <si>
    <t>45453</t>
  </si>
  <si>
    <t>47675</t>
  </si>
  <si>
    <t>1.Actualmente se está realizando de manera presencial; el usuario debe traer documentación, previa revisión por profesional competente, para posterior radicación
2.Actualmente las  herramientas  están  en prueba y presentan  conflictos
3.Las contraseñas en la actualidad se bloquean y a diario se deben actualizar</t>
  </si>
  <si>
    <r>
      <rPr>
        <b/>
        <sz val="16"/>
        <color indexed="8"/>
        <rFont val="Calibri"/>
        <family val="2"/>
      </rPr>
      <t xml:space="preserve">Subcomponente 5. </t>
    </r>
    <r>
      <rPr>
        <sz val="16"/>
        <color indexed="8"/>
        <rFont val="Calibri"/>
        <family val="2"/>
      </rPr>
      <t>Seguimiento</t>
    </r>
  </si>
  <si>
    <t>Protocolo de Atención al usuario incorporando piezas graficas y /o ayudas audiovisuales.</t>
  </si>
  <si>
    <t>Dirección de Atención al Usuario, Secretaría de Prensa, Ofinica de Protocolo y SecretariaTIC.</t>
  </si>
  <si>
    <t>Socializar el protocolo de Atención al Usuario para los servidores Públicos  de la Gobernación de Cundinamarca.</t>
  </si>
  <si>
    <t xml:space="preserve">Todas las Secretarias del Sector Central </t>
  </si>
  <si>
    <t xml:space="preserve">Actualizar el portafolio de servicios y oferta institucional de la Gobernación de Cundinamarca cuatrimestralmente. </t>
  </si>
  <si>
    <t xml:space="preserve">
30/04/2021
30/08/2021
30/12/2021</t>
  </si>
  <si>
    <t xml:space="preserve">Implementar acciones que fortalezcan los criterios de accesibilidad de los usuarios internos y externos de la Gobernación de Cundinamarca. 
</t>
  </si>
  <si>
    <t xml:space="preserve">Secretaría General y
Secretaria de Desarrollo Social </t>
  </si>
  <si>
    <t>Promover la apropiación de la Estrategia de Lenguaje Claro a los servidores públicos de la Gobernación de Cundinamarca.</t>
  </si>
  <si>
    <t>01/03/2021 al 31/12/2021</t>
  </si>
  <si>
    <t>Reporte y socialización trimestral clasificado de PQRSDF.</t>
  </si>
  <si>
    <t>Administradores de PQRSD todas las Secretarias del Sector Central</t>
  </si>
  <si>
    <t xml:space="preserve"> Realizar sensibilización y orientación a los servidores públicos de la Gobernación de Cundinamarca en el manejo del aplicativo mercurio y  la respuesta oportuna a las PQRSDF de los usurios. </t>
  </si>
  <si>
    <t xml:space="preserve"> Promover la implementación de la Política Interna de protección de datos personales. </t>
  </si>
  <si>
    <t>Todas las Secretarias del Sector Central y descentralizado.</t>
  </si>
  <si>
    <t xml:space="preserve">23 micrositios actualizados </t>
  </si>
  <si>
    <t xml:space="preserve">23 micrositios / No. de micrositios  </t>
  </si>
  <si>
    <t>Secretaria de Tic y Gerencia de Buen Gobierno</t>
  </si>
  <si>
    <t>Todas las entidades del Sector Central</t>
  </si>
  <si>
    <t>Actualizacion de los micrositios web de las entidades del sector central de  la Gobernación de Cundinamarca ( Estructura Organizacional, procedimientos,servicios, oferta institucional , funcionamiento, contratación).</t>
  </si>
  <si>
    <t>30/04/2021
30/08/2021
30/12/2021</t>
  </si>
  <si>
    <t>Elaboración y adopción de los  instrumentos archivísticos del programa de gestión documental: 
a) Tablas de control de acceso 
b)  Banco terminología de series y subseries documentales  
c) modelo del sistema integrado de conservación</t>
  </si>
  <si>
    <t xml:space="preserve">Prestar asistencia tecnica  a las entidades del Sector Central de la Gobernación de Cundinamarca en implementación de las TRD y del sistema de Gestión Documental </t>
  </si>
  <si>
    <t xml:space="preserve">No. De visitas programadas/ No. De visitas realizadas
</t>
  </si>
  <si>
    <t>1. Formato de  Asistencia Tecnica a las entidades del Sector Central de la Gobernación de Cundinamarca
2. Cronograma de Actividades</t>
  </si>
  <si>
    <t xml:space="preserve">Trimestral </t>
  </si>
  <si>
    <t>Actualización de los actos administrativos disponibles en linea para facilitar la consulta de los usuarios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</si>
  <si>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</si>
  <si>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</si>
  <si>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</si>
  <si>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</si>
  <si>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</si>
  <si>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</si>
  <si>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</si>
  <si>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
Secretaria General
Secretaria de Desarrollo Social
</t>
  </si>
  <si>
    <t>Secretaria de la Función Publica y Empresa Inmobiliaria y de Servicios Logisticos de Cundiamarca</t>
  </si>
  <si>
    <t>Aplicar cliente oculto a todas la dependencias del sector central durante el 2021 y rendir informe semestral de resultados</t>
  </si>
  <si>
    <t xml:space="preserve">30/06/2021
30/11/2021
</t>
  </si>
  <si>
    <t>Medición del tiempo de respuesta a las PQRSDF</t>
  </si>
  <si>
    <t>Informe de indicador oportunidad de respuesta a PQRSDF</t>
  </si>
  <si>
    <t xml:space="preserve">Dirección de Atención al Usuario, Secretaría de Prensa, Secretaria de la Función Pública y Secretaria TIC </t>
  </si>
  <si>
    <t>Gerencia de Buen Gobierno y 
Secretaría General, Secretaria Planeación y Secretaria Tic. (quien es el doliente )</t>
  </si>
  <si>
    <t xml:space="preserve">Adoptar la caracterización de usuarios para garantizar la accesibilidad y atender las necesidades de los mismos. </t>
  </si>
  <si>
    <t xml:space="preserve">Diseñar piezas gráficas y /o ayudas audiovisuales que faciliten la divulgación de temas relacionados con el plan anticorrupción en la socialización del  Protocolo de Atención al Usuario. 
 </t>
  </si>
  <si>
    <t>Mantener actualizado el portafolio de servicios y oferta institucional de la Gobernación de Cundinamarca.</t>
  </si>
  <si>
    <t>1.Actas de seguimiento y control  de 12 mesas de trabajo con los administradores de PQRSDF, para fortalecer respuesta oportuna. 
 2.  La Secretaría de las TIC generará cronograma y realizará capacitaciones para el manejo del aplicativo mercurio reportando a la Dirección de Atención al Usuario mensualmente el consolidado de servidores públicos capacitados.</t>
  </si>
  <si>
    <t xml:space="preserve">1. Actas de seguimiento y control  de 4 mesas de trabajo con la participacion de las secretarías responsables de la proteccion de datos. </t>
  </si>
  <si>
    <t>Salidas de la Unidad Móvil a los municipios del Departamento de Cundinamarca, para prestar servicios de atención al usuario.</t>
  </si>
  <si>
    <t xml:space="preserve">Descentralizar la oferta instritucional de la Gobernación de Cundinamarca a través de las Ferias de Servicios   de la Gobernación de Cundinamarca. </t>
  </si>
  <si>
    <t xml:space="preserve">Informe y registro de número de municipios y  usuarios atendidos a través de la unidad móvil en servicio al usuario. </t>
  </si>
  <si>
    <t>Informe Ferias de Servicios presenciales y virtuales realizadas, con número de municipios y  usuarios participantes y atendidos.</t>
  </si>
  <si>
    <t xml:space="preserve">1. Realizar campañas de socialización y promoción del protocolo de atención al usuario a través de los mecanismos internos de comunicación institucional.         2.  Realizar cronograma para la vigencia 2021 de capacitaciones para todas las áreas de la sede central de la Gobernación de Cundinamarca.       </t>
  </si>
  <si>
    <t xml:space="preserve">
1. Generar actividad una (1)  usuarios internos de criterio de accesibilidad.
2. Generar actividad una (1) usuario externos de  criterio de accesibilidad.</t>
  </si>
  <si>
    <t>1. Elaborar cronograma de capacitaciones  de apropiación de la estrategia de Lenguaje Claro para la vigencia 2021. 
2. Presentar informe detallado,seguimiento y control  de la apropiación de la estrategia de Lenguaje Claro.</t>
  </si>
  <si>
    <t xml:space="preserve">1. Generar y socializar en reunión  de administradores de PQRSDF, informe trimestral indicador oportunidad en la respuesta. 
2.  Un reporte trimestral  de PQRSD publicándolo en el  SIGC isolucion 
3. Elaboración y envió de informe detallada de las PQRSDF pendientes de contestación en tiempo y fuera de tiempo , semanalmente a los administradores de PQRSDF.                                                    
4. Solicitar al área de desarrollo organizacional el registro de las medidas correctivas en isolucion de las Secretarías , que contesten fuera de tiempo las PQRSDF, registradas en los informes trimestrales del indicador de oportunidad en la respuesta, para su gestión. 
</t>
  </si>
  <si>
    <t>1. Informe consolidado semestralmente de la caracterización de usuario , realizada por cada una de las  Secretarías deL Sector Central de conformidad con los resultados obtenidos</t>
  </si>
  <si>
    <t>1, Política de Administración de Riesgos de la Adminsitración Departamental
2, Guía de Administración de Riesgos y Diseño de Controles revisada</t>
  </si>
  <si>
    <t>Socializar la Política de Administración de Riesgos de Corrupción</t>
  </si>
  <si>
    <t>30 de junio de 2021</t>
  </si>
  <si>
    <t xml:space="preserve">Actualizar y cargar las actividades de tratamiento a los riesgos de corrupción en el software Isolución </t>
  </si>
  <si>
    <t>Actividades de tratamiento actualizadas y cargadas en software Isolución</t>
  </si>
  <si>
    <t>Evaluar la visibilización, seguimiento y control del mapa de riesgos de corrupción</t>
  </si>
  <si>
    <t>Elaborar el diagnóstico sobre la estrategia de Rendición de Cuentas de la vigencia anterior.</t>
  </si>
  <si>
    <t>Documento diagnóstico.</t>
  </si>
  <si>
    <t>Diseñar la estrategia de Rendición de Cuentas.</t>
  </si>
  <si>
    <t>Documento estrategia de RdC.</t>
  </si>
  <si>
    <t>Socialización y aprobación de la estrategia de RdC</t>
  </si>
  <si>
    <t>Documento estrategia de RdC aprobado.</t>
  </si>
  <si>
    <t>Diseño y elaboración del Plan de Comunicaciones de RdC</t>
  </si>
  <si>
    <t>Documento Plan de Comunicaciones de RdC</t>
  </si>
  <si>
    <t>30/04/2021
30/08/2021
31/12/2021</t>
  </si>
  <si>
    <t>Alistamiento de espacios, canales y modalidades para los encuentros y diálogo de RdC con los ciudadanos</t>
  </si>
  <si>
    <t>Espacios, canales y modalidades  para la interacción de la Alta Dirección y la ciudadanía en diálogos de RdC</t>
  </si>
  <si>
    <t>Secretarías de Planeación , TIC, Prensa</t>
  </si>
  <si>
    <t xml:space="preserve">01/07/2021
15/12/2021
</t>
  </si>
  <si>
    <t>Implementación de la estrategia de RdC para instituciones, servidores públicos, sociedad civil y ciudadanía en general.</t>
  </si>
  <si>
    <t>Estrategia de RdC implementada</t>
  </si>
  <si>
    <t>Implementación del plan de comunicación interna y externa, que fortalezca la rendición de cuentas, fomente el diálogo con los grupos de interés y control social por la ciudadanía.</t>
  </si>
  <si>
    <t>Informe cuatrimestral del Plan de Comunicaciones de RdC</t>
  </si>
  <si>
    <t>Secretaría de Planeacion</t>
  </si>
  <si>
    <t>Secretaría de la Función Pública/Secretaría de Planeacion</t>
  </si>
  <si>
    <t>Evaluar a través de encuesta el diálogo ciudadano de RdC</t>
  </si>
  <si>
    <t>01/09/2021
15/12/2021</t>
  </si>
  <si>
    <t xml:space="preserve">Realizar balance de resultados del proceso RdC, avance en temas transversales y la gestión pública, establecer Plan de Mejora, publicar e informar su avance </t>
  </si>
  <si>
    <t xml:space="preserve">Modificaciòn   de  la  Ruta  Metodologica de Rendiciòn Pùblica de cuentas para NNAJ con el fin de incorporar multiples medios de comunicaciòn que permitan llegar al grupo pobacional interesado desde la virtualidad   y considerar  los lineamientos emitidos por los organismos de control. </t>
  </si>
  <si>
    <t>Actualizaciòn Ruta Metodologica para la rendiciòn pùblica de cuentas  de NNAJ</t>
  </si>
  <si>
    <t>15/05/2021  15/09/2021
15/12/2021</t>
  </si>
  <si>
    <t xml:space="preserve">Entidades cooperantes </t>
  </si>
  <si>
    <t>01/01/2021 31/12/2021</t>
  </si>
  <si>
    <t xml:space="preserve">Despacho del Gobernador y  Secretaria Juridica  </t>
  </si>
  <si>
    <t xml:space="preserve">Entidades y Direcciones cooperantes </t>
  </si>
  <si>
    <t xml:space="preserve">Dirección de Infraestructura de Datos Espaciales y Estadísticos </t>
  </si>
  <si>
    <t>2.6</t>
  </si>
  <si>
    <t>30 de noviembre de 2021</t>
  </si>
  <si>
    <t xml:space="preserve">Secretaria Jurídica - Direccion de contratación </t>
  </si>
  <si>
    <t xml:space="preserve">Publicar todos los documentos de los procesos contractuales en la plataforma SECOP II dentro de los pazos establecidos </t>
  </si>
  <si>
    <t xml:space="preserve">No. de procesos adelantados/No. de contratos publicados </t>
  </si>
  <si>
    <t>100% de documentos de los procesos contractuales publicados en SECOP II</t>
  </si>
  <si>
    <t>Adopción y socializaciòn manual para la defensa jurídica del Sector Central del Departamento de Cundinamarca, en el proceso Constitucional de Tutela.</t>
  </si>
  <si>
    <t>Adopción y Socialización manual de tutela.</t>
  </si>
  <si>
    <t>Manual /Socialización</t>
  </si>
  <si>
    <t>Capacitación: Política de Prevenciòn del Daño Antijurídico del Sector Central del Departamento de Cundinamarca, adoptada mediante Decreto 386 de 2020.</t>
  </si>
  <si>
    <t>Capacitación</t>
  </si>
  <si>
    <t>No.de capacitaciones  propuestas/No.de capacitaciones realizadas</t>
  </si>
  <si>
    <t>Desarrollar actividades que permitan promover y fortalecer en los estudiantes de grados 10° y 11°, la cultura de la participación ciudadana</t>
  </si>
  <si>
    <t xml:space="preserve">% de Instituciones Educativas de municipios no certificados del departamento  que hicieron parte activa de actividades de promoción y fortalecimiento de la cultura de la participación ciudadana </t>
  </si>
  <si>
    <t>Revisión e implementación del  modelo  de presupuestos participativos en el Departamento de Cundinamarca</t>
  </si>
  <si>
    <t>Modelo implementado progresivamente</t>
  </si>
  <si>
    <t xml:space="preserve">Creación o dotación de oficinas, direcciones, coordinaciones  o delegación de un referente de participación en los 116 municipios </t>
  </si>
  <si>
    <t xml:space="preserve">Socialización  y sostenibilidad del desarrollo tecnológico </t>
  </si>
  <si>
    <t>Cumplimiento ordenanza 0106 de 2019</t>
  </si>
  <si>
    <t>% de avance de la implemetación</t>
  </si>
  <si>
    <t>2.7</t>
  </si>
  <si>
    <t>Brindar a 200.000 niños, niñas y adolescentes matriculados en las IED la alimentación escolar anualmente.</t>
  </si>
  <si>
    <t>Secretaría de Educación
Dirección de Cobertura</t>
  </si>
  <si>
    <t>3.3</t>
  </si>
  <si>
    <t xml:space="preserve">Secretarias sector central </t>
  </si>
  <si>
    <t xml:space="preserve">Implementación del procedimiento "Asistencia Técnica Virtual"
</t>
  </si>
  <si>
    <t>30/06/2021   31/12/2021</t>
  </si>
  <si>
    <t>30/04/2021
30/07/2021
31/10/2021
30/12/2021</t>
  </si>
  <si>
    <t xml:space="preserve">30 de abril de 2021
31 de julio de 2021
31 de octubre de 2021
15 de diciembre de 2021 </t>
  </si>
  <si>
    <t xml:space="preserve">30 de abril de 2021
31 de julio de 2021
31 de octubre de 2021
 </t>
  </si>
  <si>
    <t>31 de marzo de 2021</t>
  </si>
  <si>
    <t>31 de mayo de 2021</t>
  </si>
  <si>
    <t>31 de diciembre de 2021</t>
  </si>
  <si>
    <t>1. Número de informes de supervisión elaborados. 
2. Número de contratos reportados en SUPERVISA</t>
  </si>
  <si>
    <t>Reportar contratos en SUPERVISA y elaborar informes de supervision que acreditan el recibo a satisfacción de bienes, obras y/o servicios.</t>
  </si>
  <si>
    <t>30 de mayo de 2021</t>
  </si>
  <si>
    <t>Primera y Segunda linea de Defensa (Líderes de procesos con riesgos de corrupción identificados), y Gerencia de Buen Gobierno</t>
  </si>
  <si>
    <t xml:space="preserve">30 de abril de 2021
31 de octubre de 2021
31 de diciembre de 2021 </t>
  </si>
  <si>
    <t xml:space="preserve">Dilatar un trámite, una información o servicio  con el fin de obtener un beneficio particular </t>
  </si>
  <si>
    <t xml:space="preserve">Oficina de Participación y las direcciones responables de la gestion del trámite </t>
  </si>
  <si>
    <t>Dirección de rentas 
Subdirección atención al contribuyente</t>
  </si>
  <si>
    <t>Dirección de tesoreria</t>
  </si>
  <si>
    <t xml:space="preserve">Dirección de rentas 
Subdirección atención al contribuyente
</t>
  </si>
  <si>
    <r>
      <t xml:space="preserve">Limitar el control social para obtener un beneficio  </t>
    </r>
    <r>
      <rPr>
        <b/>
        <sz val="11"/>
        <color indexed="8"/>
        <rFont val="Calibri (Cuerpo)"/>
      </rPr>
      <t>(Trabajado por OF.PARTICIPACION)</t>
    </r>
  </si>
  <si>
    <r>
      <t>Puede suceder que al momento de aperturar cuentas o inversiones (CDT, TES)</t>
    </r>
    <r>
      <rPr>
        <sz val="11"/>
        <rFont val="Calibri (Cuerpo)"/>
      </rPr>
      <t xml:space="preserve"> prevalezcan</t>
    </r>
    <r>
      <rPr>
        <b/>
        <sz val="11"/>
        <rFont val="Calibri (Cuerpo)"/>
      </rPr>
      <t xml:space="preserve"> </t>
    </r>
    <r>
      <rPr>
        <sz val="11"/>
        <color theme="1"/>
        <rFont val="Calibri (Cuerpo)"/>
      </rPr>
      <t>otros factores diferentes, al de lograr la mejor optimización de los recursos financieros para el Departamento lo que significa, la mejor oportunidad para el beneficio del interés de todos los cundinamarqueses.</t>
    </r>
  </si>
  <si>
    <t xml:space="preserve">Realizar el acompañamiento en la elaboración estudios previos y pliegos, emitiendo los conceptos pertinentes en el comité de contratación. </t>
  </si>
  <si>
    <t xml:space="preserve">Mantener actualizado y socializar el manual de contratación de la entidad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</si>
  <si>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</si>
  <si>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 Emitir directriz sobre modificaciones contractuales y socializarla
</t>
  </si>
  <si>
    <t>Realizar seguimiento a la efectividad de los controles incorporados - Riesgos de corrupción 2021</t>
  </si>
  <si>
    <t>Puede suceder que no se reciba el objeto contractual de acuerdo con las especificaciones establecidas en el proceso contractual y atendiendo a las necesidades de la entidad, por beneficio personal, o del  contratista</t>
  </si>
  <si>
    <t>Recibo a satisfacción y/o pago de objetos contractuales que no corresponden a las especificaciones técnicas exigidas o no fueron ejecutados</t>
  </si>
  <si>
    <t>Omitir o adelantar acciones oportunas frente a  eventuales riesgos de incumplimiento.</t>
  </si>
  <si>
    <t>Cumplimiento de procedimientos y normatividad actual, Decreto Ordenanzal 437 de 2020</t>
  </si>
  <si>
    <t>Se unificaron en un solo lugar los procesos y/o trámites de cada una de las Subdirecciones que conforman la Dirección de Rentas y Gestión Tributaria, con el fin de llevar un adecuado control.</t>
  </si>
  <si>
    <t xml:space="preserve">Socializar  la Política Pública de Participación Ciudadana por solicitud de los municipios del Departamento                  </t>
  </si>
  <si>
    <t xml:space="preserve"> Política Pública de Participación Ciudadana socializada a municipios del Departamento que lo soliciten</t>
  </si>
  <si>
    <t># de socializaciones realizadas / # de solicitudes recibidas</t>
  </si>
  <si>
    <t>Fortalecer  los espacios de participación existentes en el Departamento de Cundinamarca</t>
  </si>
  <si>
    <t>Aumentar la incidencia de los espacios y mecanismos de participación en la toma  de decisiones de interés público</t>
  </si>
  <si>
    <t>Realizar mesas de trabajo para articular la destinación de recursos del presupuesto, para actividades de participación ciudadana</t>
  </si>
  <si>
    <t>Incrementar la destinación de recursos para el fomento de la participación ciudadana</t>
  </si>
  <si>
    <t>Aumentar en un 20% los recursos destinados para el fomento de la participación ciudadana</t>
  </si>
  <si>
    <t>Fomentar la cultura de participación ciudadana en estudiantes de educación media</t>
  </si>
  <si>
    <t>Promover la cultura de la participación ciudadana en los estudiantes de los grados 10 y 11, en el 20% de las Instituciones Educativas de municipios no certificados del Departamento de Cundinamarca</t>
  </si>
  <si>
    <t>Atender las solicitudes de acompañamiento o asesoría en materia de participación ciudadana</t>
  </si>
  <si>
    <t>Brindar asistencia técnica en mecanismos de participación, sus instancias, formulación de políticas públicas, veedurias, consejos y comités de orden Departamental y Municipal</t>
  </si>
  <si>
    <t># de solicitudes atentidas /# solicitudes recibidas</t>
  </si>
  <si>
    <t>Incorporar de forma progresiva y metodológica la práctica de presupuestos participativos en el Departamento de Cundinamarca</t>
  </si>
  <si>
    <t>Integrar acciones destinadas a proveer recursos técnicos, físicos y humanos</t>
  </si>
  <si>
    <t xml:space="preserve">Acompañamiento a la creación de oficinas, direcciones, coordinaciones  o delegación de un referente de participación en los 116 municipios </t>
  </si>
  <si>
    <t xml:space="preserve"> Implementar la herramienta tecnológica CUNCEJAAP</t>
  </si>
  <si>
    <t>Facilitar el diálogo con los Concejales frente a la Administración Departamental</t>
  </si>
  <si>
    <t xml:space="preserve"> # de asistencias realizadas a los concejales </t>
  </si>
  <si>
    <t xml:space="preserve">Implementar la Política Pública de Participación Ciudadana </t>
  </si>
  <si>
    <t xml:space="preserve"> Politica Pública de Participación Ciudadana implementada en el 12 %  del  territorio Departamental</t>
  </si>
  <si>
    <t>Fomentar la creación y particpación de veedurías ciudadanas para el programa de alimentación escolar en los municipios no certificados del Departamento</t>
  </si>
  <si>
    <r>
      <t>Realizar acompañamiento al programa de alimentaci</t>
    </r>
    <r>
      <rPr>
        <sz val="11"/>
        <color theme="1"/>
        <rFont val="Calibri"/>
        <family val="2"/>
        <scheme val="minor"/>
      </rPr>
      <t xml:space="preserve">ón escolar a través de veedurías municipales </t>
    </r>
  </si>
  <si>
    <t>#  de veedurías conformadas por municipio referente al programa de alimentación escolar</t>
  </si>
  <si>
    <t xml:space="preserve">Evaluar la implementación de la Política Pública de Participación Ciudadana </t>
  </si>
  <si>
    <t xml:space="preserve">El segundo semestre de cada año se presentará un informe de la implementación de la Política Pública de Participación Ciudadana </t>
  </si>
  <si>
    <t># de informes presentados ante la Asamblea Departamental</t>
  </si>
  <si>
    <t>Encuesta bienal</t>
  </si>
  <si>
    <t xml:space="preserve">Establecer el impacto a mediano y largo plazo, y verificar la evolución de las metas de resultado en la implementación de la Política Pública de Participación Ciudadana </t>
  </si>
  <si>
    <t xml:space="preserve"># de informes presentados ante el Consejo Departamental de Participación Ciudadana </t>
  </si>
  <si>
    <t>Dirección de Defensa Judicial y Extrajudicial</t>
  </si>
  <si>
    <t>Mejora a implementar</t>
  </si>
  <si>
    <t>Beneficio al ciudadano y/o entidad</t>
  </si>
  <si>
    <t>Fecha inicio</t>
  </si>
  <si>
    <t>15234</t>
  </si>
  <si>
    <t>Devolución y/o compensación de pagos en exceso y pagos de lo no debido</t>
  </si>
  <si>
    <t xml:space="preserve">No existe un buzón de correo electrónico que permita la recepción y envío de documentación </t>
  </si>
  <si>
    <t>Habilitar buzón de correo para la descarga y envío de documentos electrónicos</t>
  </si>
  <si>
    <t>Ampliación de los canales de atención, evitar desplazamientos para el usuario y reducir costos</t>
  </si>
  <si>
    <t>30/04/2021</t>
  </si>
  <si>
    <t>El trámite se puede realizar solo presencialmente</t>
  </si>
  <si>
    <t>Consultar a través del RUES el certificado de Existencia y representación legal</t>
  </si>
  <si>
    <t>Reducir la presentación de documentos para agilizar los procesos que soportan el trámite, asi como la reducción de costos</t>
  </si>
  <si>
    <t>Normativa</t>
  </si>
  <si>
    <t>Eliminación de documentos</t>
  </si>
  <si>
    <t>Secretaría de Hacienda</t>
  </si>
  <si>
    <t>Únicamente se esta atendiendo a los contribuyentes presencialmente y a traves de linea telefónica</t>
  </si>
  <si>
    <t>Habilitar la atención a los contribuyentes a través de salas virtuales para tener un servicio mas personalizado. Atención a los contribuyentes a través de Salas virtuales en la siguiente URL: http://www4.cundinamarca.gov.co/g/impuesto-de-registro</t>
  </si>
  <si>
    <t>Administrativa</t>
  </si>
  <si>
    <t>Aumento de canales y/o puntos de atención</t>
  </si>
  <si>
    <t>No existe un buzon de correo electronico que permita la recepción y envio de documentación</t>
  </si>
  <si>
    <t>Habilitar buzon de correo para la descarga y envío de documentos electronicos, como único canal de envío y seguimiento el correo de licencias.sst@cundinamarca.gov.co</t>
  </si>
  <si>
    <t>30/12/2021</t>
  </si>
  <si>
    <t>Secretaría de Salud</t>
  </si>
  <si>
    <t>30/06/2021</t>
  </si>
  <si>
    <t>15297</t>
  </si>
  <si>
    <t>Tornaguía de tránsito</t>
  </si>
  <si>
    <t xml:space="preserve">No existe un buzon de correo electronico que permita la recepción y envio de documentación </t>
  </si>
  <si>
    <t>Habilitar buzon de correo para la descarga y envío de documentos electronicos</t>
  </si>
  <si>
    <t>15299</t>
  </si>
  <si>
    <t>Tornaguía de movilización</t>
  </si>
  <si>
    <t>15301</t>
  </si>
  <si>
    <t>Tornaguía de reenvíos</t>
  </si>
  <si>
    <t>15307</t>
  </si>
  <si>
    <t>Impuesto al consumo de licores, vinos, aperitivos y similares de origen nacional</t>
  </si>
  <si>
    <t xml:space="preserve">El pago se realiza de manera presencial en los puntos de pago definidos por la Gobernación </t>
  </si>
  <si>
    <t>Habilitar pago por PSE (Proveedor de Servicios Electrónicos) mediante el cual los usuarios podrán hacer sus pagos en linea a través de Internet.</t>
  </si>
  <si>
    <t>Ampliación de los canales de atención, evitar desplazamientos al usuario y reducir costos</t>
  </si>
  <si>
    <t>15309</t>
  </si>
  <si>
    <t>Impuesto al consumo de cervezas, sifones, refajos y mezclas nacionales</t>
  </si>
  <si>
    <t>15321</t>
  </si>
  <si>
    <t>Impuesto sobre vehículos automotores</t>
  </si>
  <si>
    <t>Habilitar la atención a los contribuyentes a través de salas virtuales para tener un servicio mas personalizado. Atención a los contribuyentes a través de Salas virtuales en la siguiente URL: http://www4.cundinamarca.gov.co/g/impuesto-sobre-vehiculos</t>
  </si>
  <si>
    <t xml:space="preserve">No existe un buzon de correo electronico único que permita la recepción y envio de documentación </t>
  </si>
  <si>
    <t>Habilitar buzon de correo para la descarga y envío de documentos electronicos, como único canal de envío y seguimiento el correo institucional</t>
  </si>
  <si>
    <t>15881</t>
  </si>
  <si>
    <t>Impuesto al consumo de cigarrillos y tabaco elaborado de origen extranjero</t>
  </si>
  <si>
    <t>15883</t>
  </si>
  <si>
    <t>Impuesto al consumo de licores, vinos, aperitivos y similares de origen extranjero</t>
  </si>
  <si>
    <t>Actualmente se realiza el trámite de manera presencial en la sede administrativa de la Gobernación De Cundinamarca</t>
  </si>
  <si>
    <t>Reducir tiempo de desplazamiento y costos de desplazamiento por pago virtual</t>
  </si>
  <si>
    <t>Habilitar buzon de correo para la descarga y envío de documentos electronicos, como único canal de envío y seguimiento el correo de registroauxiliaresypsicologos@cundinamarca.gov.co</t>
  </si>
  <si>
    <t>17141</t>
  </si>
  <si>
    <t>Impuesto al consumo de cervezas, sifones, refajos y mezclas de origen extranjero</t>
  </si>
  <si>
    <t>17178</t>
  </si>
  <si>
    <t>Legalización de las tornaguías</t>
  </si>
  <si>
    <t>Ampliación de los canales de atención, evitar desplazamientos alusuario y reducir costos</t>
  </si>
  <si>
    <t>17179</t>
  </si>
  <si>
    <t>Señalización de los productos gravados con el impuesto al consumo</t>
  </si>
  <si>
    <t>17182</t>
  </si>
  <si>
    <t>Anulación de las tornaguías</t>
  </si>
  <si>
    <t>17304</t>
  </si>
  <si>
    <t>Registro de los sujetos pasivos o responsables del impuesto al consumo</t>
  </si>
  <si>
    <t>Actualmente se exige la presentación del certificado de existencia y representación legal</t>
  </si>
  <si>
    <t>17305</t>
  </si>
  <si>
    <t>Facilidades de pago para los deudores de obligaciones tributarias</t>
  </si>
  <si>
    <t>57675</t>
  </si>
  <si>
    <t>Solicitud de Cancelación de Bodega de Rentas</t>
  </si>
  <si>
    <t>58663</t>
  </si>
  <si>
    <t>Adición y/o Asociación de Productos</t>
  </si>
  <si>
    <t>Consultar a través del RUES el certificado de Existencia y representación legal. Interoperabilidad externa con https://www.rues.org.co/ para la consulta en linea del certificado de existencia y representación legal</t>
  </si>
  <si>
    <t>59024</t>
  </si>
  <si>
    <t>Solicitud de Desestampillaje o Reposición de Estampillas de Productos Gravados con el Impuesto al Consumo</t>
  </si>
  <si>
    <t>59285</t>
  </si>
  <si>
    <t>Solicitud de Renovación Registro INVIMA, Agotamiento de Producto y Actualización de Datos del Contribuyente</t>
  </si>
  <si>
    <t>60918</t>
  </si>
  <si>
    <t>Solicitud de inscripción de bodega de rentas</t>
  </si>
  <si>
    <t>60923</t>
  </si>
  <si>
    <t>Solicitud modificación de inscripción de bodega de rentas</t>
  </si>
  <si>
    <t>Tecnológica</t>
  </si>
  <si>
    <t>30 de abril de 2021</t>
  </si>
  <si>
    <t>Actividad realizada</t>
  </si>
  <si>
    <t>Evidencias</t>
  </si>
  <si>
    <t>Observaciones Dirección de S&amp;E</t>
  </si>
  <si>
    <t>Código:                    E-DEAG-FR-095</t>
  </si>
  <si>
    <t>Fecha de Aprobación: 12/08/2020</t>
  </si>
  <si>
    <t>Avance</t>
  </si>
  <si>
    <t>Observaciones Direccion S&amp;E</t>
  </si>
  <si>
    <t xml:space="preserve">1. No hay actualizaciones del mapa de riesgos de corrupción que hayan presentado. Luego de ser actualizada y socializada la polìtica y guìa de gestión de riesgos de la Gobernación, la Gerencia de Buen Gobierno organizó, con el apoyo de la estrategia DINAMO de la Secretaría de Función Pública, un evento de capacitación dirigido a los funcionarios y contratistas de la Gobernación para dar lineamientos hacia  la actualización del Mapa de Riesgos, como parte de una estrategia concertada con la Secretaría de Transparenciala capacitación, como líderes de política anticorrupción, quienes con una estrategia concertada para la Gobernación de Cundinamarca, realizaron un diagnóstico del Mapa de Riesgos actual, facilitaron el evento de capacitación de la polìtica de Riesgos de Corrupción con la Guía del 2018 de Gestiòn de Riesgos de Corrupción y mesas técnicas que se realizarán para cada proceso. Fecha: 28 de abril de 2021
2. La primera mesa técnica que realizamos con Secretaría de Transparencia, fue dirigada a los dinamizadores de cada proceso y actores con diferentes roles de los grupos de mejoramiento continuo de los procesos de la Gobernación. Fecha: 30 de abril de 2021. Uno de los compromisos fue realizar ún ADN del Mapa de Riesgos de Corrupción por cada proceso. </t>
  </si>
  <si>
    <t xml:space="preserve">La Gerencia de Buen Gobierno no recibió los planes de acción de los riesgos definidos en el mapa de riesgo, por parte de los responsables. </t>
  </si>
  <si>
    <t>No reporta</t>
  </si>
  <si>
    <t>Pendiente de avances</t>
  </si>
  <si>
    <t xml:space="preserve">1. Reunión de coordinación con Dirección de Gobierno Digital de la S. TIC para coordinar actividades de actualización de micrositios. 09042021
2. Estandarización de la estructura de direcciones URL para la denominación en el portal web de los micrositios.
3. Actualización del PINAR en el micrositio de la Secretaría General, enlazado al acceso de transparencia y acceso a la información pública.
4. Circular de la Gerencia de Buen Gobierno, instando a las entidades a la actualización permanente de la información en sus micrositios.
5. Diseño de un nuevo modelo de publicación de contratación filtrando desde el SECOP los procesos de la secretarías. Piloto Secretaría TICS. </t>
  </si>
  <si>
    <t>Verificado</t>
  </si>
  <si>
    <t>https://drive.google.com/drive/u/2/folders/146xAlnHU5yZC36U1OJKSMYgF-UIo3AVo</t>
  </si>
  <si>
    <t>Se cuenta con actas de reuniones y seguimiento actividades de accesibilidad y autodiagnóstico de visita a la sede administrativa de la Gobernación de Cundinamarca. (Carpeta 2.3)</t>
  </si>
  <si>
    <t xml:space="preserve">Para el primer trimestre del año 2021, la Dirección de Gestión Documental, realizó reunión para verificar los insumos con los que se cuenta para la elaboración de los instrumentos archivisticos.Se determinó solicitar una capacitación al Archivo General de la Nación -AGN-, con el proposito de aclarar como se elabora los instrumentos archivisticos, correspondientes a Banco Terminologico y tablas de control de acceso, las fechas programadas son:
Banco Terminologico 6 de mayo de 9:00 am a 11:00 am
Tablas de control de acceso 3 de junio de 9:00 a 11:00 am
Referente al sistema integrado de conservación -SIC-, la Dirección de Gestión Documental adelanto una reunión para verificar que avanes se tuvieron en el año 2020, se verificó los programas del sistema, se determino crear un cronograma para la implementación del sistema integrado de conservación en el cuatrienio. </t>
  </si>
  <si>
    <t>https://drive.google.com/drive/u/1/folders/1C6K8yuhPXQGx1MvRzqSNPX6QhDZZDiDL</t>
  </si>
  <si>
    <t xml:space="preserve">Se encuentran actualizados y publicados los decretos y ordenanzas en el sitio web con corte al 30 de abril. </t>
  </si>
  <si>
    <t>En reunión del 7 de Abril de 2021 con la dirección de Participación Ciudadana del DAFP, se estableció la necesidad de modificar la estrategia de rendición de cuentas del PAAC.
Con relación a esta actividad, de acuerdo con el DAFP no es necesario generar un documento diagnóstico todo los años. Se adjunta documento diagnóstico 2020 y autodiagnóstico de MIPG componente RdC realizado en plataforma MURC.</t>
  </si>
  <si>
    <t xml:space="preserve">1.1.1 Acta del DAFP del 7 de Abril de 2021 con la retroalimentación a la estrategia de Rendición de Cuentas.
1.1.2 Documento diagnóstico 2020.
1.1.3 Autodiagnóstico RdC realizado en aplicativo MURC.
Disponible en:
https://drive.google.com/drive/folders/1oWMHQ7uxlmrn1k6Tv1f-8TLxJ5DBaw34?usp=sharing
</t>
  </si>
  <si>
    <t>La secretaría de Planeación en conjunto con las Secretarías de Prensa, Desarrollo e Inclusión Social, Gobierno, Mujer y Función Pública diseñó la estrategia de Rendición de Cuentas, cuyas actividades fueron validadas en sesión de monitoreo PAAC del día 21 de abril..</t>
  </si>
  <si>
    <t>1.2.1 Estrategia en Excel
1.2.2 Listado asistencia sesión de monitoreo.
1.2.3 Correos electrónicos en PDF con aprobación.
Disponible en:
https://drive.google.com/drive/folders/1iWvQsDS7tc7rRXDtgz6o4qYdg3-Hnce-?usp=sharing</t>
  </si>
  <si>
    <t>En sesión del 29 de Abril de 2021, el Comité de Rendición de Cuentas Aprobó la estrategia de rendición de cuentas 2021.
La nueva estrategia estableció que la socialización se realizará en el mes de Mayo.</t>
  </si>
  <si>
    <t>1.3.1 Listado de Asistencia del Comité.
1.3.2 Presentación Power Point con estrategia.
1.3.3 Estrategia en Excel.
Pendiente: Acta de comité.
Disponible en:
https://drive.google.com/drive/folders/12V9MWfXyYw-Z1rs-bULwE4o8C-mmIt4k?usp=sharing</t>
  </si>
  <si>
    <t>Esta actividad fue delimitada en la nueva estrategia de rendición de cuentas.</t>
  </si>
  <si>
    <t>Estrategia en Excel.
https://drive.google.com/drive/folders/1SWO3DHvibaj8S-Dgdz0mLGmplYVk5lHS?usp=sharing</t>
  </si>
  <si>
    <t>Esta actividad fue delimitada en la nueva estrategia de rendición de cuentas</t>
  </si>
  <si>
    <t>Se envío correo electronico a los enlaces de Prensa . Se actualiza la seccion de preguntas frecuentes en la página web. Fecha última actualización 30 de abril de 2021.</t>
  </si>
  <si>
    <t>http://www.cundinamarca.gov.co/Home/ServCiud.ventanilla/ServiciosCiudadano.gc/asglosario_contenidos/cgober_preguntasfrecuentes</t>
  </si>
  <si>
    <t xml:space="preserve">Se envío correo Electronico a los enlaces de prensa de las entidades de nivel central y descentralizado.
Se actualiza página web en el enlace CALENDARIO. </t>
  </si>
  <si>
    <t>http://www.cundinamarca.gov.co/Home/calendario-cundinamarca</t>
  </si>
  <si>
    <t>El 29 de abril de 2021 se aprobo la estrategia de rendición de cuentas para la vigencia 2021 , el plan de comunicaciones permanece vigente desde la vigencia 2020</t>
  </si>
  <si>
    <t>No presenta</t>
  </si>
  <si>
    <t>Sin Verificar</t>
  </si>
  <si>
    <t>No presenta avances</t>
  </si>
  <si>
    <t>El 29 de abril de 2021 se aprobo la estrategia de rendición de cuentas parala vigencia 2021, por ende no hay avance en esta actividad para este cuatrimestre.</t>
  </si>
  <si>
    <t>Creación de correo institucional, no personal, socialización a los contribuyentes y actualización en SUIT, Se da por terminada la racionalización</t>
  </si>
  <si>
    <t>https://drive.google.com/drive/folders/1PXG4Akw-yMSxfX1cKtxpvfP6H7rqCEMk</t>
  </si>
  <si>
    <t xml:space="preserve">Verificación de funcionalidad de la pagina del RUES y actualización del SUIT. Se da por finalizada la racionalización </t>
  </si>
  <si>
    <t>Creación y Configuración de salas virtuales para atender los contribuyentes de forma personalizada, actualización plataforma SUIT. Se da por terminada la racionalización</t>
  </si>
  <si>
    <t>Ampliación del convenio con el banco para incluir el tramite al recaudo a traves del boton de pagos PSE, actualización de la plataforma SUIT. Se terminada la racionalización.</t>
  </si>
  <si>
    <t>Se cuenta con actas de reuniones con las Secretarías de la segunda mesa de trabajo VUV y correos con información enviada por parte de las Secretarías.</t>
  </si>
  <si>
    <t>https://drive.google.com/drive/u/2/folders/1uCc62J5p8eXIqq74OHDPO8v6KEog3jZU</t>
  </si>
  <si>
    <t xml:space="preserve">se creo buzon institucional y se actualizo en plataforma SUIT </t>
  </si>
  <si>
    <t xml:space="preserve">Se creo buzon institucional y se actualizo en plataforma SUIT </t>
  </si>
  <si>
    <t>Se hizo referenciacion con Secretaria de Hacienda y se esta verificando posibilidad de convenio (Ing. Alvaro Gonzalez...apoya)</t>
  </si>
  <si>
    <t xml:space="preserve">Se realiza seguimiento a la publicacion de los documentos en SECOP, todavia se encuentran documentos no publicados entre ellos informe de ejecucion de contratistas, se programa capacitacion con la Secretaria de Gobierno </t>
  </si>
  <si>
    <t>se anexa seguimiento a contratos de  las Secretarias de Educacion y Gobierno https://support.google.com/drive/answer/6283888?p=unsupported_browser&amp;visit_id=637556749702808548-881364095&amp;rd=1</t>
  </si>
  <si>
    <t>08/04/2021:El Comité de Conciliación y Defensa Judicial, aprobó manual para la defensa jurídica del Sector Central del Departamento de Cundinamarca, en el proceso Constitucional de Tutela.</t>
  </si>
  <si>
    <t>https://drive.google.com/drive/folders/1h0e1cC3zf3NelyOhQmCdek83QbmJCiyu</t>
  </si>
  <si>
    <t xml:space="preserve">30/04/2021:Se realizó Capacitación, en la  Política de Prevenciòn del Daño Antijurídico del Sector Central del Departamento de Cundinamarca, adoptada mediante Decreto 386 de 2020. </t>
  </si>
  <si>
    <t>1. En el mes de enero se ha realizado la medición del indicador de eficacia #6597: "Eficacia de cumplimiento frente a la actualización de la información de los funcionarios en el SIGEP" evidenciando que un 71.8%  de los funcionarios vinculados en el SIGEP, realizaron alguna actualización con relación a la hoja de vida.
2. En el mes de Enero se realizó el cronograma de trabajo en relación al SIGEP, el cual se encuentra publicado en el micrositio de la Secretaría de la Función Pública - Pestaña Quienes Somos - Opción Planeación, gestión y Control - en la pantalla identificar el titulo: Planes de Talento Humano - y dar click en la opción: Cronograma Actividades SIGEP 2021.
3. En el mes de Febrero se solicitó mediante oficio a todos los Secretarios de Despacho la designación de un enlace para SIGEP con el fin de establecer el seguimiento a los contratistas de cada entidad y realizar los seguimientos pertinentes y se realizó la capacitación correspondiente a los enlaces designados.
4. En el mes de Febrero se realizó el diseño de la pieza gráfica para la realización de campañas de socialización invitando a los funcionarios a realizar la hoja de vida actualizada en el SIGEP que serán difundidas por los diferentes canales de comunicación (correo electrónico y grupos de whassapp "Acompañandote en Casa") de la Gobernación de Cundinamarca en los primeros días de cada mes.
5. Durante los  primeros días de los meses de Marzo y  Abril se ha realizado el envío de la campaña de socialización invitando a los funcionarios a realizar la hoja de vida actualizada en el SIGEP y se ha otorgado asesoría a quien lo requiera en relación a este tema mediante distintos canales de comunicación (correos electrónicos, whassapp, llamadas, etc).
6. A mediados del mes de Marzo se realizó reunión con la Jefatura de Buen Gobierno para identificar y establecer estrategias con el fin de lograr que la Gobernación de Cundinamarca tenga al 100% la actualización de la información de sus funcionarios en SIGEP</t>
  </si>
  <si>
    <t>Difusión permanente de la gestión de las entidades de nivel central y descentralizado , en la página web y redes sociales de la Gobernación</t>
  </si>
  <si>
    <t>http://www.cundinamarca.gov.co/Home/prensa/asmenugaleriaderecha/cmenugalerianoticiasderechanueva</t>
  </si>
  <si>
    <t xml:space="preserve">1. Reporte técnico del Diagnóstico de la Dirección de Gobierno Digital sobre el cumplimiento del formulario PQRSD.
2. Solicitud de elementos para la configuración de página web conforme al anexo 1 y 2 de la R. 1519 de 2020.
3. Ajustes del sitio web de la gobernación con las nuevas plantillas conforme los requerimientos del anexo 1 y 2  de la R. 1519 de 2020.
4. Ajustes solicitados a la Secretaría de Prensa para el diligenciamiento de los textos alternativos, conforme a los requisitos del anexo 1 y 2 de la R. 1519 de 2020.
</t>
  </si>
  <si>
    <t>La Secretaría de Hábitat y Vivienda tiene actualizada la información correspondiente a la oferta institucional, circulares y comunicados de prensa en el Micrositio.</t>
  </si>
  <si>
    <t>http://www.cundinamarca.gov.co/Home/SecretariasEntidades.gc/Secretariadehabitatyvivienda</t>
  </si>
  <si>
    <t xml:space="preserve">La Secretaría de Hábitat y Vivienda tiene actualizada la información correspondiente a la oferta institucional, circulares y comunicados de prensa en el Micrositio. </t>
  </si>
  <si>
    <r>
      <rPr>
        <b/>
        <sz val="10"/>
        <rFont val="Arial"/>
        <family val="2"/>
      </rPr>
      <t>1</t>
    </r>
    <r>
      <rPr>
        <sz val="8"/>
        <rFont val="Arial"/>
        <family val="2"/>
      </rPr>
      <t xml:space="preserve">. La Secretaría de Educación ha venido adelantando un proceso de comunicación y concertación con la Organización CIVIX de Colombia. CIVIX es una organización de origen canadiense que busca fortalecer el compromiso cívico con la democracia de los jóvenes de Colombia, promoviendo su transformación en ciudadanos activos, participativos, informados, y comprometidos con su rol en la construcción de un mejor país.
CIVIX desarrolla estrategias de aprendizaje experiencial que usan eventos políticos del mundo real y los transforman en procesos pedagógicos que fortalecen el compromiso de profesores y estudiantes con la democracia y la educación cívica. Así, los estudiantes se convierten en agentes de cambio que promueven la transformación de hábitos y comportamientos con sus familias y amigos.
De esta manera la Secretaría de Educación, busca que al mes de mayo, se pueda establecer una alianza estratégica con el fin de aunar esfuerzos y voluntades a través de una articulación pedagógica y de formación centrada en la implementación del programa ‘Convirtiendo Estudiantes en Ciudadanos’ , que permita fortalecer la educación cívica como un medio para fomentar una ciudadanía activa y comprometida, entre docentes, jóvenes y estudiantes del departamento de Cundinamarca. 
</t>
    </r>
    <r>
      <rPr>
        <b/>
        <sz val="10"/>
        <rFont val="Arial"/>
        <family val="2"/>
      </rPr>
      <t>2</t>
    </r>
    <r>
      <rPr>
        <sz val="8"/>
        <rFont val="Arial"/>
        <family val="2"/>
      </rPr>
      <t xml:space="preserve">. Dentro del proceso de participación ciudadana que se adelanta, en las Instituciones Educativas, a través de los Gobiernos Escolares, la Secretaría de Educación, desde las instancias de participación, como el Personero Escolar y el Contralor Escolar, se ha realizado el seguimiento a la elección, a través de la recepción de las actas. 
De acuerdo a las actividades desarrolladas se considera que se tiene un avance equivalente al </t>
    </r>
    <r>
      <rPr>
        <b/>
        <sz val="11"/>
        <rFont val="Arial"/>
        <family val="2"/>
      </rPr>
      <t>10%</t>
    </r>
    <r>
      <rPr>
        <sz val="8"/>
        <rFont val="Arial"/>
        <family val="2"/>
      </rPr>
      <t>, teniendo en cuenta que se está desarrollando la etapa de planeación y alistamiento
Actas conformación Comité de Alimentación Escolar CAE 30% DE AVANCE</t>
    </r>
  </si>
  <si>
    <t>Acto administrativo conformación Veedurías Ciudadanas PAE. 26% DE AVANCE</t>
  </si>
  <si>
    <t>Acto administrativo conformación Veedurías Ciudadanas PAE.
Se adjunta consolidado y actos administartivos de conformación de Veedurías Ciudadnas PAE. Consultar el siguiente link: https://drive.google.com/drive/folders/1ii3FVH_KeZa6IMrK-hBKWd3SqOunrUt6?usp=sharing</t>
  </si>
  <si>
    <t>1. Documento  Politica de administracion de riesgos Publicado en la herramienta Isolucion codigo E-PDI-POL-002
2.Documento Guia de administracion de Riesgos y Diseño de Controles publicada en la Herramienta Isolucion codigo E-PID-GUI-013</t>
  </si>
  <si>
    <t>Estrategia en Excel.
https://drive.google.com/drive/folders/1WpbKiwePV6iBSt4fPMHwhi5PBclWlaMO?usp=sharing</t>
  </si>
  <si>
    <t xml:space="preserve">Se ha socializado en cuatro provincias las cuales son: Gualiva, Bajo Magdalena, Rio negro y sabana centro para un total de 4 socializaciones a 34 municipios   </t>
  </si>
  <si>
    <t xml:space="preserve">Se llevaron a cabo 4 ferias de servicios para fortalecer la participación ciudadana  en la cual contamos con la participación de la contraloria, Registraduria, feancon y la ESAP - se llevo el acompañamiento al municipio de San Francisco en la socialización del proyecto 009 de 2020 que se aplico en esta vigencia, en estas dos actividades se logro un alcance de 250 personas contando las que se conectaron virtualmente </t>
  </si>
  <si>
    <t xml:space="preserve">Se realizo una alianza estrategica entre el departamento ( secretaria de Gobierno) ESAP y FENACON con el fin de aunar esfuerzos y llevar acabo el diplomado en participación ciudadana para toda la poblacion que lo quiera adquirir </t>
  </si>
  <si>
    <t xml:space="preserve">Se brindo asistencia tecnica y acompañamiento a tres municipios : san francisco, puerto salgar y chia, especialmente en veedurias ciudadanas </t>
  </si>
  <si>
    <t xml:space="preserve">Se obtiene el documento y se envia de nuevo al ministerio del interior para revision final </t>
  </si>
  <si>
    <t>En las socializaciones se muestra a los municipios asistentes la importancia de la creación y dotación de las oficinas de participación ciudadana, ademas se le pide a los municipios que no tengan la capacidad de crear una, que al menos nombren un coordinador</t>
  </si>
  <si>
    <t xml:space="preserve">N/A se hace anual </t>
  </si>
  <si>
    <t xml:space="preserve">se tiene prevista realizar en octubre - diciembre </t>
  </si>
  <si>
    <t>Se ha convocado a la primera reunion del consejo departamental de participacion ciudadana para el proximo 10 de mayo</t>
  </si>
  <si>
    <t>Se lleva hasta el momento la implementación del 5% de la politica publica y se tiene previsto un avance para esta vigencia de un 12 %</t>
  </si>
  <si>
    <t xml:space="preserve">Se actualiza la plataforma  CUNCEJAAP -BASES DE DATOS DE CONCEJALES para poder interactuar con los concejales </t>
  </si>
  <si>
    <t>1.Se realizo capacitacion con los funcionarios de la secretaria de ambiente sobre planeacion y seguimiento contractual 
2.Durante el primer cuatrimestre se han revisado 195 procesos contractuales radicados en la direccion de contratacion 
3.se realizo seguimiento a 28 adiciones y prorrogas 
4. Se han realizado 15 comites de contratacion, se anexan dos actas de evidencia.</t>
  </si>
  <si>
    <t>Se conformo el equipo y se inicio el proceso de revision del Manula de Contrataciòn</t>
  </si>
  <si>
    <t>Se realizò seguimiento a la ejecucion contractual del primer trimestre en SUPERVISA</t>
  </si>
  <si>
    <t>Para el primer trimestre se desarrollaron varias mesas técnicas encaminadas a la actualización de  la política y guía de riesgos de la Gobernación. Estas mesas contaron con la participación de la Oficina de control interno, Secretaria de Planeación, Gerencia de Buen gobierno y la secretaria de Función pública, dirección de desarrollo organizacional; esto con el apoyo y asesoría brindada por el DAFP y su última guía de administración del riesgo para entidades públicas; se revisaron y ajustaron estos documentos para el desarrollo e implementación de las nuevas matrices de riesgos de la entidad en la vigencia 2021.</t>
  </si>
  <si>
    <t>Por parte de la Dirección de desarrollo organizacional y un equipo temático designado, se revisó y ajusto la metodología de contexto estratégico, esto genero una matriz formato de identificación de contexto estratégico el cual evalúa factores internos y externo con una metodología DOFA , la situación actual de los procesos que componen el SIGC. Este formato se cargó en el aplicativo isolucion y inicio su aplicación a los procesos por medio de los equipos de mejoramiento.</t>
  </si>
  <si>
    <t xml:space="preserve">Por parte de la Dirección de desarrollo organizacional y un equipo temático designado, se revisó y ajusto el formato de revisión al desempeño de proceso, el cual tuvo cambios en el registro y consolidación de la información solicitada para este documento, este formato se cargó en el aplicativo isolucion y inicio su aplicación a los procesos por medio de los equipos de mejoramiento finalizado el primer trimestre 2021.    </t>
  </si>
  <si>
    <t>1.se anexa presentacion y listado se asistecia
2.  se anexa cuadro de radicacion
3. Se anexa cuadro
4.se anexan dos actas de evidencia
https://drive.google.com/drive/folders/1h0e1cC3zf3NelyOhQmCdek83QbmJCiyu</t>
  </si>
  <si>
    <t>Diseño y aplicación del formato Contexto Estratégico con los procesos del SIGC, publicada en la Herramienta Isolucion código E-PID-FR-078</t>
  </si>
  <si>
    <t xml:space="preserve">Actualización y aplicación del formato Revisión al desempeño del proceso , publicada en la herramienta Isolucion código E-PID-FR-018 </t>
  </si>
  <si>
    <t>Se anexa soporte de SUPERVISA
https://drive.google.com/drive/folders/1h0e1cC3zf3NelyOhQmCdek83QbmJCiyu</t>
  </si>
  <si>
    <t>Mediante oficio de remisión del informe de seguimiento se solicita modificar la fecha programada para que no sea una fecha única, sino que contemple un corte adicional a 30 de junio de 2021.</t>
  </si>
  <si>
    <t>Se realza la socialización de la Política de Administración de Riesgos los días 14 y 28 de Abril de 2021.</t>
  </si>
  <si>
    <t>Se realizo la solicitud mediante correo electronico  a la secretaria Secretaría de Prensa y Comunicaciones para realizar el diseño de las piezas gráficas. (Carpeta 1.1)</t>
  </si>
  <si>
    <t>Se anexa cronograma anual el cual esta sujeto a cambios debido a la coordinación con las diferentes Secretarías, se anexan actas de las capacitaciones, formato enviado a la Secretaría de Función Pública con el registro de las personas capacitadas y tres informes mensuales del proceso de capacitación (carpeta 1.2)</t>
  </si>
  <si>
    <t>Se realizo actualizacion  del portafolio de servicios el pasado  18 de marzo de 2021.  Sin embargo el micrositio ha presentado algunas fallas, se cuentan con correos de la gestión realizada con la Secretaría de las Tic</t>
  </si>
  <si>
    <t>Se adelantó reunion de inspeccion ocular por lo tanto se anexan  actas de reuniones y seguimiento actividades de accesibilidad y autodiagnóstico de visita a la sede administrativa de la Gobernación de Cundinamarca. (Carpeta 2.3)</t>
  </si>
  <si>
    <t>Se elaboró propuesta de cronograma Plan de Accion de la Estrategia de Lenguaje Claro. Por lo anterior se anexa: acta de reunión con el DNP, pantallazo correo de invitación a tomar el curso de Lenguaje Claro y carpeta con certificados de realización del curso.(Carpeta 2.4)</t>
  </si>
  <si>
    <t>Se realizo la socializacion de los resultados de la gestion de PQRSDF por lo que se anexa informe reunión administradores socialización indicador oportunidad en la respuesta primer trimestre de 2021,  2. Informe publicado en isolucion link para verificación,  informes semanales de pqrsdf en tiempo y fuera de tiempo</t>
  </si>
  <si>
    <t>Se adelantaro las reuniones y  actas de los encuentros y mesas de trabajo  mensuales de administradores primer timestre donde se fortalece la respuesta oportuna de las PQRSDF,  presentación de resultados reunión mensual de administradores PQRSDF acta de capacitación y cronograma capacitaciones TIC,S.  Actas y presentación capacitación PQRSDF.(Carpeta 3.1)</t>
  </si>
  <si>
    <t>Se presento informe de Politica de Poroteccion de Datos al  Comité de Atención al Usuario sobre la política de tratamiento de datos, por ello se adjunta acta del Comité e informe hecho por la Oficina de Control Interno (Carpeta 4.1)</t>
  </si>
  <si>
    <t xml:space="preserve"> Se anexa propuesta de trabajo para el proceso de caracterización 2021. Sin embargo se cuenta con la caracterización del usuario con corte al 31 de diciembre de 2020. (Carpeta 4.2) </t>
  </si>
  <si>
    <t>Se realizaron salidas de la Unidad Movil de Movilidad por lo que se anexa registro fotográfico de salida . (Carpeta 5.1)</t>
  </si>
  <si>
    <t>Se diseño cronograma. Se realizo  informe de la primera feria virtual 2021.</t>
  </si>
  <si>
    <t>Se evidencia en ISOLUCION cronograma de visitas para el primer trimestre del año 2021 de acuerdo a la solicitud de las dependencias. Dada la crisis de salud pública, se programaron 40 capacitaciones virtuales de los cuales asisten 32 ya que las depedencias no visitadas reprogramaron las visitas manifestando que no contaron con personal para el primer trimestre del año 2021 para verificar la aplicación del programa de gestión Documental.</t>
  </si>
  <si>
    <t xml:space="preserve">Se realizo la revisión de la guía de atención con enfoque diferencial cargada en Isolucion. Asi como se comunicación y divulgacion  por correo acta de socialización con la mesa técnica "Linea Operativa: Accesibilidad"(Carpeta 4.2) </t>
  </si>
  <si>
    <t>Se realizo informe de indicador de oportunidad de respuesta  primer trimestre 2021.(Carpeta 5.2)</t>
  </si>
  <si>
    <t>No se reporta</t>
  </si>
  <si>
    <t>Pendiente</t>
  </si>
  <si>
    <t>En la actualidad se encuentran totalmente actualizada la plataforma SUIT con el 100% de los trámites y opas de la Gobernación de Cundinamarca</t>
  </si>
  <si>
    <t>Drive Secretaria de Planeación</t>
  </si>
  <si>
    <t>https://drive.google.com/drive/folders/1OQhFHGCfd7EjeMVSYut_sXK3pAFyy1eo</t>
  </si>
  <si>
    <t>Sin Evidencias</t>
  </si>
  <si>
    <t>Se diseñó la ruta metodológica de la Rendición de Cuentas de NNAJ incorporando la evaluación situacional y del proceso realizado en la vigencia 2020. Adicionalmente la vinculación de las instancias de participación de NNAJ desde el inicio del proceso. La Ruta metodológica implementa los diferentes roles establecidos por el Decreto 311 de 2018 para la Realización del proceso de Rendición de Cuentas de NNAJ. Adicionalmente, se fortalece la participación de los actores y apoyo a municipios.</t>
  </si>
  <si>
    <t>Dive Secretaría de Planeación.
1. Dos Listados de asistencia a la capacitación del 28 de abril y mesa técnica del 30 de abril. 
2. Dos Presentaciones del evento de capacitación y mesa técnica realizadas
3. Un documento de diagnóstico (ADN) del mapa de riesgos actual de la Gobernación de Cundinamarca. 
4. Una acta de asistencia a reunión del 17 de marzo de 2021 con Dirección de Desarrollo Organizacional para articular las actividades a la Política de Gestión de Riesgos de la Gobernación.
5. Un documento borrador con aportes realizados por la Gerencia de Buen Gobierno al Documento Final Guía para la Administración del Riesgo, complementarios a los enviados el 5 de abril por la misma gerencia que se encuentran en el documento de evidencias. 
6. Documento de word con evidencias de las gestiones realizadas por la Gerencia de Buen Gobierno para alinearse a la política de gestión de riesgos de la gobernación y fortalecer la capacidad técnica de los funcionarios en la actualización del mapa de riesgos. 
7. Oficio del 23 de marzo solicitando prórroga para fecha de cumpllimiento de actividades que finalizaban a 31 de marzo de 2021</t>
  </si>
  <si>
    <t>Drive Secretaría de Planeación</t>
  </si>
  <si>
    <t>Drive Secretaría de Planeación
1. Informe de actividades de accesibilidad y usabilidad en el portal web realizado por la Dirección de Gobiernno Digital
2. Documento de evidencias de la gestión realizada con la Dirección de Gobierno Digital y la Secretaría de Prensa para ajustar el portal web de la gobernación a las exigencias de accesibilidad y usabilidad dadas en las normas técnicas NTC 8564 y en la Resolución 1519 de 2020.
3. Algunos de los ajustes, conforme al contenido del informe, se pueden evidenciar en la página del portal web http://www.cundinamarca.gov.co/Home/inicio.gob</t>
  </si>
  <si>
    <t xml:space="preserve">Drive Secretaría de Planeación
1. Acta de reunión para la coordinación de los micrositios del 09042021
2. Proyecto de circular para la firma de la Jefatura de Gabinete
3. Informe de accesibilidad y usabilidad de actividades para la estandarización de contenidos en los micrositios
4. Documento con evidencias de gestión frente a la actualización de micrositios de la gobernación 
5. URL del piloto para la estandarización de publicación de contratos en SECOP, filtrados por secretaría y redenominación de nombres de las páginas (URL) con nombres cortos http://www.cundinamarca.gov.co/dependencias/sectic/programas-y-proyectos/cundinamarca-revolucion-digital/!ut/p/z1/jZDbCoMwDIafxQcoKeLEXboD6tAdGMOuN6NU1xW0lVoF9_QrY7dzy1USvuRPfqBAgCo2SsGs1Io1rr7S8JZnSZBm2N8n0SrEp010zHB6wMttAOUbwF8ixkD_mZ8B6Pz63S8B94FvinUhgHbMPpBUdw2kM1oY1rIeTcjlU82t7oHwQVVSub7hDJl61M3AnRGokkJaZ0cJdE5vcQ4_wMzFXXshzzzFMva8FycmPh4!/?1dmy&amp;current=true&amp;urile=wcm%3apath%3a%2Farquetipos%2Fcontratacion%2Findex
</t>
  </si>
  <si>
    <t>Drive Secretaría de Planeación
1. Se anexa PDF con imagen de la medicion. Medición del indicador que se encuentra en Isolucion, ingresando en la opción medición - mediciones y reportes - buscar el nombre o número del indicador y dando click en el mismo (http://isolucion.cundinamarca.gov.co/Isolucion/Medicion/frmIndicadoresBase.aspx?CodIndicador=NjU5Nw==)
2. Se anexa PDF del cronograma. Micrositio de la Secretaría de la Función Pública (http://www.cundinamarca.gov.co/Home/SecretariasEntidades.gc/Secretariadefuncionpub/SecdeFunPubDespliegue/asquienessomos_contenidos/csecfunpub_planeciongestionycontrol).
3. Se anexa PDF del oficio enviado mediante correo electronico a todos los Secretaríos de Despacho.
4. Se anexa PDF con el diseño de la pieza gráfica para la realización de campañas de socialización invitando a los funcionarios a realizar la hoja de vida actualizada en el SIGEP.
5. Se anexa PDF con correo electronico enviado con la campaña de socialización invitando a los funcionarios a realizar la hoja de vida actualizada en el SIGEP.
6. Se anexa PDF con correo electronico reunión respecto de la reunión sostenida con la Jefatura de Buen Gobierno.</t>
  </si>
  <si>
    <t>PRIMER Seguimiento OCI-2021</t>
  </si>
  <si>
    <t>Porcentaje de Avance PRIMER CUATRIMESTRE - 2021 (a abril 30)</t>
  </si>
  <si>
    <t>Porcentaje de Avance SEGUNDO CUATRIMESTRE - 2021 (a agosto 31)</t>
  </si>
  <si>
    <t>Porcentaje de Avance TERCER CUATRIMESTRE - 2021 (a Diciembre 31)</t>
  </si>
  <si>
    <t>Porcentaje ACUMULADO - AÑO 2021</t>
  </si>
  <si>
    <t>Se informa la realización de cuatro (4) actividades, de las cuales no es posible verificarlas ya que no se adjuntan las evidencias y/o enlaces web.</t>
  </si>
  <si>
    <t>1) Refieren Drive de Planeación el cual no cuenta con enlace para ingresar a verificar la documentación, por tal motivo no se puede verificar el Informe de actividades de accesibilidad y usabilidad en el portal web realizado por la Dirección de Gobiernno Digital.
2) Nombran un documento de evidencias de la gestión realizada con la Dirección de Gobierno Digital y la Secretaría de Prensa para ajustar el portal web de la gobernación a las exigencias de accesibilidad y usabilidad dadas en las normas técnicas NTC 8564 y en la Resolución 1519 de 2020, el cual no pudo ser verificado.
3. Al no poder verificar el informe, no se puede conocer cuales ajustes fueron solicitados, por tall motivo la actividad de 3. Algunos de los ajustes, conforme al contenido del informe, se pueden evidenciar en la página del portal web http://www.cundinamarca.gov.co/Home/inicio.gob, no se puede verificar por no tener documento con que compararlo.</t>
  </si>
  <si>
    <t>Se informa que se ha realizado seguimiento a los contratos de las Secretarias de Educación y Gobierno, la cual no es posible verificarla ya que el link que se adjunta es la pagina de soporte de drive de Googlo, más no el documento donde se pueda verificar el seguimiento realizado.</t>
  </si>
  <si>
    <t>1)  Refieren enlace de pagina web que no corresponde a ningun documento o soporte sobre el seguimiento realizado a la contratación enlace: https://support.google.com/drive/answer/6283888?p=unsupported_browser&amp;visit_id=637556749702808548-881364095&amp;rd=1
El enlace pertenece a la pagina de soporte de Google.</t>
  </si>
  <si>
    <t>Se informa que en la actualidad se encuentran totalmente actualizada la plataforma SUIT con el 100% de los trámites y opas de la Gobernación de Cundinamarca, pero no adjuntan las evidencias o enlaces donde se pueda corroborar dicha información</t>
  </si>
  <si>
    <t>1) Refieren Drive de Planeación el cual no cuenta con enlace para ingresar a verificar la documentación, por tal motivo no se puede verificar la actividad propuesta</t>
  </si>
  <si>
    <t>Se informa que la Secretaría de Hábitat y Vivienda tiene actualizada la información correspondiente a la oferta institucional, circulares y comunicados de prensa en el Micrositio, la cual se puede verificar dentro de su micrositio.</t>
  </si>
  <si>
    <t>1) Se evidencia la actualización y cargue de las resoluciones y circulares correspondientes a la secretaria de Habitat y Vivienda publicadas en su sección - Documentación - Resoluciones y documentación y en su sección - Documentación Circulares Internas.</t>
  </si>
  <si>
    <t>Se informa la realización de cinco (5) actividades, de las cuales no es posible verificarlas ya que no se adjuntan las evidencias y/o enlaces web.</t>
  </si>
  <si>
    <t>1) Refieren Drive de Planeación el cual no cuenta con enlace para ingresar a verificar la documentación, por tal motivo no se puede verificar las actividades descritas del numeral 1 al 4.
5) la URL administrada ingresa directamenta al micrisitio de las TIC´s en la cual no se evidencia el piloto para la estandarización de publicación de contratos en SECOP, filtrados por secretaría y redenominación de nombres de las páginas (URL) con nombres cortos, tal como lo describen.</t>
  </si>
  <si>
    <t>No se reporta ejecución para la primera verificación</t>
  </si>
  <si>
    <t>Se informa la realización de seis (6) actividades, de las cuales no es posible verificar las actividades de la 3 a la 6 ya que no se adjuntantaron los PDF descritos</t>
  </si>
  <si>
    <t>1) Se cumple  la medición del indicador de eficacia #6597: "Eficacia de cumplimiento frente a la actualización de la información de los funcionarios en el SIGEP" evidenciando que un 71.8%  de los funcionarios vinculados en el SIGEP, realizaron alguna actualización con relación a la hoja de vida, se evidencia en el sistema ISOLUCION siguiendo la ruta medición - mediciones y reportes - buscar el nombre "Eficacia de cumplimiento frente a la actualización de la información de los funcionarios en el SIGEP".
2) Se evidencia en el Micrositio de la Secretaría de la Función Pública la publicación del Cronograma Actividades SIGEP 2021.
3 - 6) No es posible su verificación debido aque no fueron anexados los PDF descritos a la Oficina de Control Interno.</t>
  </si>
  <si>
    <t>Se Informa que se actualiza la seccion de preguntas frecuentes en la página web, la cual pudo ser verificada con el enlace web, y de acuerdo a la informació suminstrada fue actualizada el 30 de abril de 2021</t>
  </si>
  <si>
    <t>1) Se puede verificar en el enlace suminnistrado: http://www.cundinamarca.gov.co/Home/ServCiud.ventanilla/ServiciosCiudadano.gc/asglosario_contenidos/cgober_preguntasfrecuentes, que se actualizo la seccion de preguntas frecuentes a 30 de abril de 2021</t>
  </si>
  <si>
    <t>Se evidencia que se han gestionado actividades para el logro de las actividades principales, sin enbargo para el primer cuatrimestre no hay cumplimiento de niguna actividad propuesta.</t>
  </si>
  <si>
    <t xml:space="preserve">1) En el enlace se evidencia carpeta 3.1 Instrumentos Archivisticos, donde se evidencia un acta de reunion, un cronograma de capacitaciones y un plan de trabajo </t>
  </si>
  <si>
    <t>Se evidencia que se han gestionado actividades para el logro de las actividades principales, sin enbargo para el primer cuatrimestre soloo se evidencia cumplimiento de una de las actividades propuestas</t>
  </si>
  <si>
    <t>1) En el enlace se evidencia carpeta 3.2 Asistencia Tecnica, donde se evidencia un acta de reunion, dos cronograma de capacitaciones y un plan de trabajo, adicionalmente en el sistema ISOLUCION, se evidencia el cronograma a capacitación virtual realizada para el primer trimestre de 2021</t>
  </si>
  <si>
    <t>http://www.cundinamarca.gov.co/Home/CentroDocumental.gc/ascentrodocpoliticasyplanes_contenidos/ccentrodocterritorial</t>
  </si>
  <si>
    <t>1) Mediante enlace suminietrado: http://www.cundinamarca.gov.co/Home/CentroDocumental.gc/ascentrodocpoliticasyplanes_contenidos/ccentrodocterritorial, se evidencia que en la pagina de la gobernación se encuentra actualizada la publicación de los decretos y ordenanzas departamentales a 30 de Abril de 2021</t>
  </si>
  <si>
    <t>Se evidencia avance en el cumplimiento de la actividad mediante la publicación de los decretos y ordenanzas departamentales</t>
  </si>
  <si>
    <t>Se evidencia avance en el cumplimineto de la actividad mediante actas de reuniones y seguimiento actividades de accesibilidad y autodiagnóstico de visita a la sede administrativa de la Gobernación de Cundinamarca. (Carpeta 2.3) en el enlace suministrado</t>
  </si>
  <si>
    <t>1) Se evidencia carpeta 2.3 en la cual se evidencia acta de reunion de identificación de actores, acta de reunion EIC de la Secretaria General, Inspeccion ocular de Zonas Comunes, invitación accesibilidad we y correos a las Secretarias</t>
  </si>
  <si>
    <t>Informan avance en el cumplimiento de la actividad mediante la revisión de la guía de atención con enfoque diferencial cargada en Isolucion. Asi como se comunicación y divulgacion  por correo acta de socialización con la mesa técnica "Linea Operativa: Accesibilidad"(Carpeta 4.2) en el enlace suministrado</t>
  </si>
  <si>
    <t>Se realizo estrategia de cliente oculto y cronograma (Carpeta 5.1)</t>
  </si>
  <si>
    <t>1) En el enlace se evidencia carpeta 4.2 Guia Accesibilidad, donde se evidencia el acta de identiificación de actores, la guia tecnica de usuario con enfoque diferencial la cual fue aprobada en sistema ISOLUCION el 18/12/2020 y correo electronico con Socialización del reglamento del comite de atención a l ciudadano y la guia de atencion al ciudadano con enfoque diferencial del 22 de abril de 2021</t>
  </si>
  <si>
    <t>Informan avance en el cumplimiento de la actividad mediante informe de indicador de oportunidad de respuesta  primer trimestre 2021.(Carpeta 5.2)</t>
  </si>
  <si>
    <t>1) En el enlace se evidencia carpeta 5.1 Cliente Oculto, donde se evidencia cronograma de actividades de cliente oculto para el primer semestre del año 2021 y Herramienta de Aplicabilidad procesos cliente oculto Gobernación de Cundinamarca 2021.</t>
  </si>
  <si>
    <t>Informan avance en el cumplimiento de la actividad mediante estrategia de cliente oculto y cronograma (Carpeta 5.1), para este primer cuatrimestre se presenta la herramienta con la cual se realizaran los informes semetrales de acurdo a la actividad propuesta, por tal motivo se evidencia avance mas no cumplimiento de las actividades propuestas</t>
  </si>
  <si>
    <t>1) En el enlace se evidencia carpeta 5.2 Informes Trimestrales PQRSDF, donde se evidencia el indicador de oportunidad en la respuesta a PQRSDF, se encuentran 5 archivos de excel, donde se evidencia el reporte del indicador y un PDF con el Informe PQRSDF Indicador de oportunidad en la respuesta del primer trimestre de 2021</t>
  </si>
  <si>
    <t>Informe trimestral  de oportunidad de respuesta</t>
  </si>
  <si>
    <t>Se informa avance al cumplimiento el 30 de Abril de 2021:Se realizó Capacitación, en la  Política de Prevenciòn del Daño Antijurídico del Sector Central del Departamento de Cundinamarca, adoptada mediante Decreto 386 de 2020</t>
  </si>
  <si>
    <t>1) Se presenta evidencia de capacitación realizada el 30 de abril mediante pantallazos y listado de asistencia virtual tomado el dia de la capacitación y registrado en la carpeta de enlace.</t>
  </si>
  <si>
    <t>Se informa que el 08 de Abril de 2021, El Comité de Conciliación y Defensa Judicial, aprobó manual para la defensa jurídica del Sector Central del Departamento de Cundinamarca, en el proceso Constitucional de Tutela.</t>
  </si>
  <si>
    <t>1) Se presenta evidencia del Manual de Tutela del Departamento de Cundinamarca y Acta de socialización del Manual No.07 Presentado en el Comité de Conciliación y Defensa Judicial del Departamento de Cundinamarca</t>
  </si>
  <si>
    <t xml:space="preserve">Verificado el listado maestro de documentos en el módulo de documentación en ISOLUCION, se observa que los documentos:
1) E-PID-POL-002 Política Administración de Riesgos, versión 6, con fecha de aprobación 22/abr./2021
2) E-PID-GUI-013 Guía para la Gestión de Riesgos, versión 7, con fecha de aprobación.
Los documentos, aprobados en ISOLUCION, están pendientes de aprobación por parte del Comité de Coordinación de Control Interno que a 30 de abril de 2021 no se ha desarrollado, no obstante, la actividad planteada menciona la revisión de los documentos los cuales se observan revisados y ajustados </t>
  </si>
  <si>
    <t>Módulo de documentación en ISOLUCION, se observa que los documentos:
1) E-PID-POL-002 Política Administración de Riesgos, versión 6, con fecha de aprobación 22/abr./2021
2) E-PID-GUI-013 Guía para la Gestión de Riesgos, versión 7, con fecha de aprobación.</t>
  </si>
  <si>
    <t xml:space="preserve">Dado que la política (y guía son aprobadas el 22 de abril de 2021. Se verifica la evidencia de reunión realizada el día 28 de abril de 2021. Se observa listado de asistencia reunión virtual con registro de 73 asistentes. 
Los pantallazos de los “tuits” que se aportan como evidencia no permiten establecer la fecha de los mismos, adicionalmente mencionan temas relacionados a plan anticorrupción pero no detallan socialización de la política en mención </t>
  </si>
  <si>
    <t>https://drive.google.com/file/d/1gcyoT9Mm3GOeouN20pYDylB38ihgvcEz/view?usp=sharing</t>
  </si>
  <si>
    <t>1) Se evidencia desarrollo de capacitación en temas relacionados a la planeación contractual ofrecida a funcionarios y contratistas de la Secretaría de Ambiente, Se encuentra la participación de 50 funcionarios 
2) Verificadas las evidencias mencionadas por los responsables se encuentra relación de procesos contractuales revisados, la relación incluye un total de 195 registros
3) Se observa cuadro con relación de 28 modificaciones de procesos contractuales entre el 9 de febrero y  29 de abril de 2021
4) Se observan dos actas de comité de contratación de fechas 18 de enero y 27 de enero de 2021. Las evidencias permiten confirmar el desarrollo de la actividad.
Dado que la actividad tiene fecha límite de ejecución 30 de noviembre y el plan se presentó el 31 de enero de 2021, se valida ejecución desde el 1 de febrero de 2021, por esto, el porcentaje ejecutado a la fecha de corte es de 30%</t>
  </si>
  <si>
    <t>1)
https://drive.google.com/file/d/1vhy1IE_Ak2Sxrz-ps9lfSysNr7yUCzFy/view?usp=sharing
https://drive.google.com/file/d/1uIOhCgBCBbK7j7GvjmwpxztjG9NYJwIg/view?usp=sharing
2)
https://drive.google.com/file/d/16yip09PozSIYn6KHFRI3fbYZaX5pbT-Q/view?usp=sharing
3) https://drive.google.com/file/d/12y7wOK8mH4TPCQt3f4SHgH-Tp_MmqoGa/view?usp=sharing
4) 
https://drive.google.com/file/d/1qg2BXC9UVEGdsdlKtIfbDwglUaN9GphN/view?usp=sharing
https://drive.google.com/file/d/1HSVkhsLOSkB6tAWHr6dx7GL0czBwo-XI/view?usp=sharing</t>
  </si>
  <si>
    <t>Las evidencias aportadas no permiten evidenciar lo reportado por los responsables de la actividad</t>
  </si>
  <si>
    <t>No se observan soportes del avance reportado</t>
  </si>
  <si>
    <t>Se evidencia base de datos del reporte de seguimiento a la contratación realizado por los ordenadores del gasto
Dado que la actividad tiene fecha límite de ejecución 31 de diciembre y el plan se presentó el 31 de enero de 2021, se valida ejecución desde el 1 de febrero de 2021, por esto, el porcentaje ejecutado a la fecha de corte es de 27%</t>
  </si>
  <si>
    <t>https://drive.google.com/file/d/1wm6Crp-mRxrbBlMNF43f9HJ_k5wEAkWi/view?usp=sharing</t>
  </si>
  <si>
    <t>Revisadas las evidencias aportadas por los responsables de la actividad se observa gestión para la actualización del mapa de riesgos de corrupción, a saber:
1) Documentos con ajustes propuestos a la guía de administración de riesgos propuestos por la gerencia de buen gobierno
2) Acta de reunión con objetivo “Articular las acciones para la actualización del Mapa de Riesgos de la Gobernación de Cundinamarca” del 17 de marzo de 2021
3) Relación de comunicaciones (correos) para la actualización del mapa de riesgos de corrupción
4) Oficio solicitando ajustes de actividades del PAAC (en fechas, de marzo 23 de 2021
5) Documento, titulado ADN, contiene una serie de recomendaciones que surgen de la revisión realizada al Plan Anticorrupción y de Atención al Ciudadano -PAAC y al Mapa de Riesgos de Corrupción-MRC, realizado por la Secretaría de Transparencia
6) Listado de asistencia a evento DINAMO de fecha 28 de abril de 2021 y presentación del evento
7) Registro de asistencia a mesa técnica mapa de riesgos de corrupción el 30 de abril de 2021 y presentación del evento
Se resalta que el mapa requiere ajustes conforme a los lineamientos del DAFP emitidos en diciembre de 2020</t>
  </si>
  <si>
    <t>https://drive.google.com/drive/folders/1Sz4awJ-pJ1vUuRKfLdtq9w8zGmzxUX6S?usp=sharing</t>
  </si>
  <si>
    <t>Las evidencias aportadas no permiten evidenciar la socialización del mapa de riesgos de corrupción. Se observan soportes que se asocian a las mesas de trabajo desarrolladas para actualización del mapa, no obstante, no es evidencia de socialización del mapa a los procesos de la administración departamental.</t>
  </si>
  <si>
    <t>No se reporta avance en la ejecución de la actividad</t>
  </si>
  <si>
    <t>No se reporta evidencias</t>
  </si>
  <si>
    <r>
      <rPr>
        <sz val="10"/>
        <rFont val="Arial"/>
        <family val="2"/>
        <charset val="1"/>
      </rPr>
      <t xml:space="preserve">Pese a que se reporta actualización de la metodología de contexto estratégico y que se inicio la aplicación por parte de los equipos de mejoramiento, no se observa evidencia de actualización del contexto para los procesos de: </t>
    </r>
    <r>
      <rPr>
        <sz val="14"/>
        <rFont val="Arial"/>
        <family val="2"/>
      </rPr>
      <t>Asistencia Técnica, Promoción del Desarrollo Educativo, Gestión Contractual, Gestión de los Ingresos, Direccionamiento Estratégico y Articulación Gerencial, Promoción del Transporte y la Movilidad, Gestión Financiera y Atención al Usuario</t>
    </r>
  </si>
  <si>
    <r>
      <rPr>
        <sz val="10"/>
        <rFont val="Arial"/>
        <family val="2"/>
        <charset val="1"/>
      </rPr>
      <t xml:space="preserve">Pese a que se reporta como avance de ejecución de la actividad la actualización del formato </t>
    </r>
    <r>
      <rPr>
        <sz val="14"/>
        <rFont val="Arial"/>
        <family val="2"/>
        <charset val="1"/>
      </rPr>
      <t>E-PID-FR-018 , el mismo no es evidencia suficiente que permita soportar que los procesos están realizando el monitoreo a los riesgos, se requiere conocer el detalle del contenido de los informes de revisión al desempeño del proceso para: Asistencia Técnica, Promoción del Desarrollo Educativo, Gestión Contractual, Gestión de los Ingresos, Direccionamiento Estratégico y Articulación Gerencial, Promoción del Transporte y la Movilidad, Gestión Financiera y Atención al Usuario</t>
    </r>
  </si>
  <si>
    <r>
      <rPr>
        <sz val="12"/>
        <rFont val="Times New Roman"/>
        <family val="1"/>
      </rPr>
      <t xml:space="preserve">Pese a que los responsables de la ejecución de la actividad no reportan ejecución, se observa que:
</t>
    </r>
    <r>
      <rPr>
        <sz val="10"/>
        <rFont val="Arial"/>
        <family val="2"/>
        <charset val="1"/>
      </rPr>
      <t xml:space="preserve">
Revisadas las evidencias aportadas por los responsables de la actividad se observa gestión para la actualización del mapa de riesgos de corrupción, a saber:
1) Documentos con ajustes propuestos a la guía de administración de riesgos propuestos por la gerencia de buen gobierno
2) Acta de reunión con objetivo “Articular las acciones para la actualización del Mapa de Riesgos de la Gobernación de Cundinamarca” del 17 de marzo de 2021
3) Relación de comunicaciones (correos) para la actualización del mapa de riesgos de corrupción
4) Oficio solicitando ajustes de actividades del PAAC (en fechas, de marzo 23 de 2021
5) Documento, titulado ADN, contiene una serie de recomendaciones que surgen de la revisión realizada al Plan Anticorrupción y de Atención al Ciudadano -PAAC y al Mapa de Riesgos de Corrupción-MRC, realizado por la Secretaría de Transparencia
6) Listado de asistencia a evento DINAMO de fecha 28 de abril de 2021 y presentación del evento
7) Registro de asistencia a mesa técnica mapa de riesgos de corrupción el 30 de abril de 2021 y presentación del evento
Se resalta que el mapa requiere ajustes conforme a los lineamientos del DAFP emitidos en diciembre de 2020. Para esta actividad asignada a primera y segunda línea de defensa se define un avance de 33% dado que la ejecución está programada hasta el mes de octubre de 2021</t>
    </r>
  </si>
  <si>
    <t xml:space="preserve">Se evidencia cumplimiento </t>
  </si>
  <si>
    <t>Se evidencia cumplimiento, se recomienda adjuntar cronograma de las salidas programadas de la unidad movil para la vigencia.</t>
  </si>
  <si>
    <t>Se recomienda dar cumplimiento del desarrollo de las ferias de acuerdo al cronograma. 2.Se recomienda completar el cronograma para  la vigencia.</t>
  </si>
  <si>
    <t>Se evidencia el documento de diagnostico de rendicion de cuentas para estrategia de 2020	Se anexa registro de reunión externa del DAFP de la Dirección de Participación transparencia y Servicio al Ciudadano, tema Retroalimentación PAAC 2021 Gobernación de Cundinamarca. Con participación donde se desarrollo y conclusiones entre otros de revisión de componentes formulados del Plan Anticorrupción donde se recomienda a la Gobernación formular el componente de Rendición de Cuentas conforme a los lineamientos de MURC. y se observa reporte de autodiagnostico de la gobernacion de 3/04/2021 etapa aprestamiento institucional para promover la rendicion de cuentas.</t>
  </si>
  <si>
    <t xml:space="preserve">Diagnostico de rendicion de cuentas 2020, reporte de autodiagnosticode la gobernacion de Cundinamarca y registro de reunionde DAFP del7/04/2021 con funcionarios de laGobernacion. Link https://drive.google.com/drive/folders/1oWMHQ7uxlmrn1k6Tv1f-8TLxJ5DBaw34?usp=sharing </t>
  </si>
  <si>
    <t>1.2	Se evidencia tabla Excel de tres hojas de cálculo respecto al Plan Anticorrupción y de atención al Ciudadano donde en una de ellas corresponde al componente de rendición de cuentas, contiene sus actividades a realizar, etapas a seguirproducto o entregable,responsable y cronograma a desarrollar.1.2.2 Se evidencia tabla Excel de monitoreo anticorrupción 21-04- 2021 PM registrando nombre, correo, fecha, aprobación entidad y cargo.
1.2.3 Se evidencia pantallazo de correo revisión asunto proceso de rendición de cuentas 2021 del 15 de abril de 2021 revisión de las recomendaciones en el comité de rendición de cuentas.</t>
  </si>
  <si>
    <t>Excel Plan Anticorrupcion y de atencion al Ciudadano, donde una de su hoja corresponde a Estrategia de rendicion de cuentas. Link https://drive.google.com/drive/folders/1iWvQsDS7tc7rRXDtgz6o4qYdg3-Hnce-?usp=sharing</t>
  </si>
  <si>
    <t>1.3	Se evidencia 3 soportes
Se evidencia 3 soportes que contienen
1 presentación en Power Ponint de informe de presentación de la rendición de cuentas 2021 de fecha 29 de abril de 2021 con su respectiva explicación y graficas donde se adelanto en el marco del primer Comite de Rendicion de Cuentas abril 29 de 2021
Se registra Excel del primer Comité de rendición de cuentas y los respectivos formatos donde se observa las estrategias. 
Evidencio reporte de autodiagnóstico Gobernación de Cundinamarca de fecha 03/05/2021 se cuenta con actividades, puntaje, observaciones, con el total de evaluación de la actividad evaluada, y respectiva traficación.
2	se verifica documento de diagnostico de la Gobernación de Cundinamarca respecto a la rendición de Cuentas estrategia adelantada 2020 de la Secretaria de Planeación dirección de Seguimiento y evaluación de junio de 2020respectoal diagnóstico de rendición de cuentas
3	componente 3 de rendición de cuentas y respectivo cronograma.</t>
  </si>
  <si>
    <t>Presentacion en Power ponint del primer Comité de Rendicion de cuentas se anexa reporte de autodiagnostico y listado de asistencia  Link https://drive.google.com/drive/folders/12V9MWfXyYw-Z1rs-bULwE4o8C-mmIt4k?usp=sharing</t>
  </si>
  <si>
    <t>NO PRESENTA PLAN DE COMUNICACIONES.</t>
  </si>
  <si>
    <t>Se evidencia que en la página Web de la Gobernación en la dirección de prensa se encuentra la galería noticias prensa donde se adelanta la difusión permanente de noticias destacadas respecto a la gestión adelantada y actualizada a la fecha.</t>
  </si>
  <si>
    <t>pagina web de la gobernacion, galeria de prensa link:  http://www.cundinamarca.gov.co/Home/prensa/asmenugaleriaderecha/cmenugalerianoticiasderechanueva</t>
  </si>
  <si>
    <t>Se evidencia Excel de estrategias de rendición de cuentas 2021 con sus respectivas actividades detalladas a realizar, etapas donde se describe en cual se encuentra, productos o entregables a obtener, responsables, y cronograma de ejecución.</t>
  </si>
  <si>
    <t>https://drive.google.com/drive/folders/1WpbKiwePV6iBSt4fPMHwhi5PBclWlaMO?usp=sharing</t>
  </si>
  <si>
    <t>se verifica actas numero 001 de marzo 15 2021, y acta numero 002 de abril 29 de 2021,  con el proposito  de revisar  la ruta del PLAN ANTICORRUPCIÓN Y ATENCIÓN AL CIUDADANO para la vigencia 2021 en el cual se estableció la realización de la actividad: Modificación de la Ruta Metodológica de Rendición Pública de cuentas para NNAJ con el fin de incorporar múltiples medios de comunicación que permitan llegar al grupo poblacional interesado desde la virtualidad y considerar los lineamientos emitidos por los organismos de control. 3 se verifica tabla excel que contiene la ruta metodologica de rendicion de cuentas, en el proceso de rendicion publica de cuentas de infancia, adolecencia y juventud vigencia 2021.</t>
  </si>
  <si>
    <t>Acta No 001/03/2021, acta No 002/04/2021 contempla modificacion de la ruta y tabla excel ruta metodologica proceso RdC de infancia, adolecencia y juventud 2021 link LINK DRIVE SECRETARIA DE PLANEACION https://drive.google.com/drive/folders/1yan_ELdhtSvpT5u2fIUnlkug-9sr6BG1?usp=sharing​</t>
  </si>
  <si>
    <t>Se evidencia Excel donde se muestra la estrategia del componente 3 rendición de cuentas destacado elementos como actividades, etapas, productos o entregables, responsables y cronograma por meses de ejecución.</t>
  </si>
  <si>
    <t xml:space="preserve"> Estrategia en Excel.
https://drive.google.com/drive/folders/1WpbKiwePV6iBSt4fPMHwhi5PBclWlaMO?usp=sharing</t>
  </si>
  <si>
    <t>se manifiesta que esta actividad será contemplada en una nueva estrategia mas puntual.</t>
  </si>
  <si>
    <t>Se evidencia Excel de estrategia de rendición de Cuentas 2021 con sus respectivas actividades, etapas, productos o entregables, responsables, cronograma de ejecución
Se informa que este ítem se cambia y se incluye por el de capacitación el cual se encuentra en las actividades a desarrollarse de mayo a Octubre.</t>
  </si>
  <si>
    <t xml:space="preserve">  https://drive.google.com/drive/folders/1SWO3DHvibaj8S-Dgdz0mLGmplYVk5lHS?usp=sharing</t>
  </si>
  <si>
    <t>se encuentra en el contenido de Excel para desarrollarse durante los meses de julio, agosto, septiembre, octubre, Noviembre del presente año.</t>
  </si>
  <si>
    <t>Excel Plan Anticorrupcion y de atencion al Ciudadano, donde una de su hoja corresponde a Estrategia de rendicion de cuentas. Link https://drive.google.com/drive/folders/1SWO3DHvibaj8S-Dgdz0mLGmplYVk5lHS?usp=sharing</t>
  </si>
  <si>
    <t>Se encuentra dentro de las actividades registradas en Excel de las estrategias a desarrollar programada para el mes de diciembre.</t>
  </si>
  <si>
    <t>Excel donde se encuentra estrategias a  desarrollar https://drive.google.com/drive/folders/1SWO3DHvibaj8S-Dgdz0mLGmplYVk5lHS?usp=sharing</t>
  </si>
  <si>
    <t>No se presento evidencias. Y se debe presentar de manera anual sus avances</t>
  </si>
  <si>
    <t>AVANCES</t>
  </si>
  <si>
    <r>
      <t>1.1</t>
    </r>
    <r>
      <rPr>
        <sz val="7"/>
        <color theme="1"/>
        <rFont val="Times New Roman"/>
        <family val="1"/>
      </rPr>
      <t xml:space="preserve">   </t>
    </r>
    <r>
      <rPr>
        <sz val="11"/>
        <color theme="1"/>
        <rFont val="Calibri"/>
        <family val="2"/>
        <scheme val="minor"/>
      </rPr>
      <t>Se evidencia 4 soportes que corresponde a las actas de socialización y capacitación que se adelanto en las provincias de Gualivá, bajo magdalena, sabana Centro, Rio Negro respecto al implementación de la Política Publica Departamental de Participación Ciudadana y mecanismos de participación, la cual se adelantó de manera presencial y virtual a través de la plataforma Zoom, en la que participaron la Contraloría de Cundinamarca, secretaria de Gobierno, cordinada  por la Dirección de asuntos municipales, Registraduría Deptal, Federación Nacional de Concejales, la ESAP, alcaldes, concejales ediles, representantes de veedurías</t>
    </r>
  </si>
  <si>
    <t>Actas de socializacion de las provincias de Gualiva, Bajo Magdalena, Rio Negro, Sabana Centro Link https://drive.google.com/drive/folders/1OQhFHGCfd7EjeMVSYut_sXK3pAFyy1eo</t>
  </si>
  <si>
    <t>1.2	Se evidencia 4 soportes que corresponde a las actas de socialización y en la cual se incluye la asistencia a capacitación que se adelantó en las provincias de Gualivá, bajo magdalena, sabana Centro, Rio Negro respecto al implementación de la Política Publica Departamental de Participación Ciudadana y mecanismos de participación, la cual se adelantó de manera presencial y virtual a través de la plataforma Zoom, en la que participaron la Contraloría de Cundinamarca, secretaria de Gobierno a través de la Dirección de asuntos municipales, Registraduría Deptal, Federación Nacional de Concejales, la ESAP, y se capacitaron entre otros alcaldes, concejales ediles, representantes de veedurías</t>
  </si>
  <si>
    <t>Actas de socializacion y  asistencia de participantes de las provincias de Gualiva, Bajo Magdalena, Rio Negro, Sabana Centro Link https://drive.google.com/drive/folders/1OQhFHGCfd7EjeMVSYut_sXK3pAFyy1eo</t>
  </si>
  <si>
    <t>1.3	Se verifica 3 acta de reunión el con objeto de adelantar alianzas estratégicas y de cooperación entre la Secretaria de Gobierno con la ESAP, FENACON, Registraduría departamental, donde se adelantó las ofertas Institucionales estableciendo las condiciones institucional a fin de adelantar acciones que beneficien a alcaldías, concejales, funcionarios públicos, integrantes de juntas de  Acción Comunal, ediles, y comunidad en general a través de capacitaciones en relación con participación Ciudadana, formulación proyectos, atención al ciudadanos que permita fortalecer la implementación de la política Publica en el departamento. sin embargo la meta es aumentar en un 20% los recursos destinados para el fomento de la Participacion Ciudadana.</t>
  </si>
  <si>
    <t>Actas de reunion relacionada con las mesa de trabajo para adelantar aliazas. Link 
https://drive.google.com/drive/folders/1OQhFHGCfd7EjeMVSYut_sXK3pAFyy1eo</t>
  </si>
  <si>
    <t>Se evidencia 3 soportes donde la Secretaria de Educación registra carpeta digital de los gobiernos escolares  2021 de las instituciones educativas del municipio no certificados, presentan un consolidado de los contralores escolares 2021 en las provincias, municipios, intituciones y pantallazo de la actividad desarrolladas.</t>
  </si>
  <si>
    <t>LINK DRIVE SECRETARIA DE PLANEACION https://drive.google.com/drive/folders/1yan_ELdhtSvpT5u2fIUnlkug-9sr6BG1?usp=sharing  carpeta participacion Ciudadana.</t>
  </si>
  <si>
    <t>Se evidencia actas de asistencia técnica y de acompañamiento a los municipios que corresponde a los primeros cuatro meses de 2021 en la que se atendieron requerimientos de los municipios en diferentes temas tal como inconformidad en el cobro de impuesto predial, fortalecimiento a veedurías ciudadanas por parte de la Secretaria de Gobierno del departamento a través de la dirección de asuntos municipales.</t>
  </si>
  <si>
    <t>Actas de reunion de llas asistencias atendidas en los diferentes municipios del Departamenteos. Link 
https://drive.google.com/drive/folders/1OQhFHGCfd7EjeMVSYut_sXK3pAFyy1eo</t>
  </si>
  <si>
    <t>No se encuentra evidencias.</t>
  </si>
  <si>
    <t xml:space="preserve">se anexa las actas de socialización y capacitación en las provincias del Departamento, pero se requiere que se remita las acciones adelantadas para darle cumplimiento a la actividad planteada como es acompañamiento a la creacion de oficinas, direcciones </t>
  </si>
  <si>
    <t xml:space="preserve">Se anexa pantallazo del aplicativo ConcejAAP y la base de datos de los concejales 2021 pero se requiere dar cumplimiento de la actividad planteada implementando la herramienta tecnologica CONCEJAAP.
</t>
  </si>
  <si>
    <t xml:space="preserve"> Se anexa listado de concejales 2021 y pantallazo del aplicativo concejAAP  link https://drive.google.com/drive/folders/1OQhFHGCfd7EjeMVSYut_sXK3pAFyy1eo</t>
  </si>
  <si>
    <t>Se evidencia informe del avance de la implementación de la Política Publica departamental de Participación Comunitaria dando cumplimiento a la meta 420 del plan de desarrollo a través de la secretaria de Gobierno de diciembre de 2020 donde se describe los avances realizados en relación de la implementación de la política Publica de Participación Ciudadana, donde se describe el plan de implementación, formulación y elaboración del plan operativo a presentar al CODEPS de la política Publica   Dando cumplimiento al art 15 del informe anual de la Asamblea Departamental ordenanza 0106 de 2019</t>
  </si>
  <si>
    <t>Se anexa  informe de avance 2020 link 
https://drive.google.com/drive/folders/1OQhFHGCfd7EjeMVSYut_sXK3pAFyy1eo</t>
  </si>
  <si>
    <t xml:space="preserve"> Se evidencia anexo donde se observa la conformación de los comités y veedurías del programa de alimentación escolar del 2021, describiendo provincia, municipios e instituciones educativas y se verifica de los actos administrativos de  la conformación de las veedurías relacionadas con el PAE. </t>
  </si>
  <si>
    <t>Se evidencia 2 Actos administrativos de conformacion de veedurias y un anexo consolidados de vedurias link https://drive.google.com/drive/folders/1ii3FVH_KeZa6IMrK-hBKWd3SqOunrUt6?usp=sharing</t>
  </si>
  <si>
    <t xml:space="preserve">Se evidencia oficio del 28/04/2021 donde se convoca al primer comité Departamental de Participación Ciudadana a realizarse el 10 de mayo de 2021 y la cual se adelanta la información de la realización de 3 mesas de trabajo donde se encuentran establecidas y discriminadas las funciones </t>
  </si>
  <si>
    <t>Oficio de convocatoria del primer omite de Participacion iudadano link 
https://drive.google.com/drive/folders/1OQhFHGCfd7EjeMVSYut_sXK3pAFyy1eo</t>
  </si>
  <si>
    <t xml:space="preserve">Esta actividad esta programada y se desarrollara para el mes de diccioembre 2021 </t>
  </si>
  <si>
    <t xml:space="preserve">Esta actividad esta programada para desarrolllar a fin de año </t>
  </si>
  <si>
    <t>Se observa que se han realizado solicitud mediante correos para el diseño de las piezas gráficas, pero no ha cumplimiento de la actividad en relación con la divulgación del Plan anticorrupción y Atención al ciudadano en la fecha prevista</t>
  </si>
  <si>
    <t>La evidencia respecto a este punto (Ubicada en el Drive) se visualizan los correos de solicitud a la Secretaria de Prensa y Comunicaciones para el diseño de las piezas gráficas</t>
  </si>
  <si>
    <t>Las evidencias respecto a este punto  (Ubicada en el Drive) refieren a: 
1) cronograma de coordinación con las diferentes secretarias
2) Actas de capacitaciones
3) Reporte de Funcionarios capacitados por cada secretaria programada
3) Informes mensuales de Capacitación</t>
  </si>
  <si>
    <t>Se cumple de acuerdo de acuerdo con el cronograma, pero faltan evidencias de lo que corresponde al mes de abril</t>
  </si>
  <si>
    <t xml:space="preserve">Las evidencias respecto a este punto  (Ubicada en el Drive) refieren a: 
1) Pantallazos de Actualización del Portafolio de Servicios de fecha 19 de Abril, 27 de Abril y 30 de Abril.
2) se encuentran los correos generados donde se evidencia fallas en el micrositio </t>
  </si>
  <si>
    <t>Se verifican las evidencias y se observan las actividades que realizaron, pero los soportes no dan a conocer toda la oferta institucional del cuatrimestre</t>
  </si>
  <si>
    <t>Las evidencias respecto a este punto  nos direige directamente al micrositio y se puede observar la actualización del mismo</t>
  </si>
  <si>
    <t xml:space="preserve">La evidencias respecto a este punto  nos dirige al Micrositio en el cronograma de eventos y su desarrollo. </t>
  </si>
  <si>
    <t xml:space="preserve">La evidencias respecto a este punto  (Ubicada en el Drive) refiere a la promoción del Lenguaje Claro a los servidores publicos y se adjunta: 
1) Invitación a los servidores de la Dirección de Atención al Usuario al  curso de Lenguaje Claro
2) Diploma de certificacion del Curso
3) Plan de trabajo
4) Actas de cumplimiento </t>
  </si>
  <si>
    <t xml:space="preserve">La actividad se encuentra para todos los servidores de la Gobernación, por lo que es importante mirar si se puede cuantificar su alcance. </t>
  </si>
  <si>
    <t xml:space="preserve">La evidencias respecto a este punto  (Ubicada en el Drive) refiere a la implementación de acciones plasmadas en actas de reuniones resepcto a la accesibilidad de usuarios a la Gobernación, a saber:
1) Taller de Accesibilidad
2) Delegación mparticipación comité de atención al Ciudadano
3) Acta de Inspección ocular acceso para personas en silla de ruedas
4) Acta compromisos del Comite de Atención al ciudadano en el componente accesibilidad
5) Acta Lineamientos Seguridad y Salud el trabajo
6) Acta de participacion en el componente inclusion y accesibilidad </t>
  </si>
  <si>
    <t>Se evidencia cumplimiento del avance.</t>
  </si>
  <si>
    <t>La evidencias respecto a este punto  (Ubicada en el Drive) refiere a lasocialización reporte trimestral PQRS:
1)Seguimiento semanal y Cronograma del trimestre
2)Reunion mensual de los Administradores y su Acta
3)Indicador trimestral de oportunidad en las respuestas</t>
  </si>
  <si>
    <t>La evidencias respecto a este punto  (Ubicada en el Drive) refiere a la orientación de los servidores publicos en el manejo aplicativo Mercurio y sus respuestas oportunas:
1)Acta de Reuniones con Administradores
2)Acta de Capacitaciones _ solicitud de sala tic
3)Presentación de PQRS_ acta de Capacitacion Mercurio
4)Cronograma de capacitaciones</t>
  </si>
  <si>
    <t>Se evidencia ejecución donde se incluyen procesos de capacitación en PQRS a la Secretaria de Competitividad y Desarrollo Económico, Secretaria de Habitat y Vivienda y  secretaria de la Alta consejería. Se puede observar que de acuerdo con el cronograma se ha desarrollado como estaba previsto y no hay evidencia que de priorice el tema del manejo del aplicativo Mercurio, sino que son de manera general PQRS</t>
  </si>
  <si>
    <t>La evidencias respecto a este punto  (Ubicada en el Drive) refiere a la implementación de la política Interna de Protección de Datos:
1) Primer comité de Atención al usuario : presentación, informe y acta
2). Políticas de seguridad de la Información
3) Constacia de Bases de datos</t>
  </si>
  <si>
    <t>Se evidencia cumplimiento respecto a la realización de la política, pero no de las actividades de promover su implementación</t>
  </si>
  <si>
    <t xml:space="preserve">La evidencias respecto a este punto  (Ubicada en el Drive) refiere a la caracterizacion de usuarios para la accesibilidad y atención:
1) Propuesta de Caracterización
2) Informe de Caracterización 
</t>
  </si>
  <si>
    <t xml:space="preserve">Se evidencia cumplimiento, pendiente verificar su adopción </t>
  </si>
  <si>
    <t xml:space="preserve">La evidencias respecto a este punto  (Ubicada en el Drive) refiere a las Salidas de la Unidad Móvil a los Municipios: se anexa las actividades de la unidad movil el día 26 de marzo </t>
  </si>
  <si>
    <t>La evidencias respecto a este punto   (Ubicada en el Drive) refiere ala descentralizacion de la oferta institucional (Ferias de Servicios):
1) Cronograma de las ferias de servico a realizar
2) Informe de la Primera Feria del 26 de febrero de 2021</t>
  </si>
  <si>
    <t>La Secretaría de Hacienda realizo la solicitud de la creación del correo devolucion.impuestos@cundinamarca.gov.co para la descarga y envío de documentos electrónicos relacionados a este trámite,  de acuerdo con los soportes presentados por parte de la Secretaría de Hacienda el correo esta en funcionamiento como se observan los correos enviados por usuarios</t>
  </si>
  <si>
    <t>Correos de solicitud a la Secretaría de las Tics el día 2 de marzo y el 13 de abril.
Correo de solicitud por usuario con fecha 22 de abril del 2021 co asunto de Solicitud de devolución impuestos.</t>
  </si>
  <si>
    <t>La Secretaría de Hacienda realizo la actualización del trámite quitando el certificado de existencia y representación legal  como requisito solicitado al usuario, ya que ahora la entidad realiza la verificación a través del RUES y se realizo la modificación de la normatividad de con la ordenanza No. 039 del 14 de diciembre de 2020</t>
  </si>
  <si>
    <t>Ordenanza No. 039 del 14 de diciembre de 2020</t>
  </si>
  <si>
    <t xml:space="preserve">A través del centro virtual de liquidación del impuesto de registro, se realiza la atención a los usuarios de manera personalizada donde indican dos lineas de atención y 3 salas para la liquidación del impuesto, de acuerdo con los soportes enviados por parte de la Secretaría se observa que estan implementadas las salas en el link https://padlet.com/impuestoderegistro/Bookmarks </t>
  </si>
  <si>
    <t xml:space="preserve">Correo enviado a la Secretaría de las Tics el día 2 de marzo del 2021.
Pantallazo del muro virtual del impuesto.
Correo por usuario a uno de los canales de atención dispuesto en las salas con fecha 27 de abril del 2021.
https://padlet.com/impuestoderegistro/Bookmarks </t>
  </si>
  <si>
    <t>Se verifico en la plataforma SUIT y se observa el canal de atención para radicación, descarga y/o envío de documentos electrónicos el correo licencias.sst@cundinamarca.gov.co, pero no se observa el funcionamiento ya que por parte de la Secretaría de Salud no adjuntaron soportes para este trámite.</t>
  </si>
  <si>
    <t>Plataforma SUIT</t>
  </si>
  <si>
    <t>Para el primer seguimiento no se observa avance significativo, ya que la estrategia aun no se ha implementado y los soportes presentados por parte de la Secretaría General (Actas y correo) no reflejan un avance para la implementación de esta plataforma.
En cuanto al aplicativo sigue igual ya que solo deja registrar ya que no deja realizar ningún trámite, para este trámite no muesta información.</t>
  </si>
  <si>
    <t>Actas con fecha 8, 9, 15 y 24 de marzo de 2021
Correo con fecha 14 de abril de 2021 
http://www.cundinamarca.gov.co/Home/ServCiud.ventanilla/ventanillaunica/!ut/p/z1/04_Sj9CPykssy0xPLMnMz0vMAfIjo8zivQ3dXQ09TAz93F2DjA0cwwyMjINMfAwDQw30w8EKDFCAo4FTkJGTsYGBu7-RfhTp-pFNIk4_HgVR-I0P148CKzG2sAA618DQy9_My8XA0cIx2DnA1AuoxhyqAJ8XCVlSkBsaGmGQ6QkAcXudNg!!/dz/d5/L2dBISEvZ0FBIS9nQSEh/p0/IZ7_LIG4HI02NOH080QGGR33QK31U3=CZ6_K1GE1H41NGER30AV023R4L1QU0=LA0=Ejavax.portlet.action!paginaInfoTramites==/#no-back-button</t>
  </si>
  <si>
    <t>La Secretaría de Hacienda realizo la solicitud de la creación de los correos impuestoconsumo@cundinamarca.gov.co  y novedades.consumo@cundinamarca.gov.co para la descarga y envío de documentos electrónicos relacionados a este trámite,  de acuerdo con los soportes presentados por parte de la Secretaría de Hacienda el correo esta en funcionamiento como se observan los correos enviados por usuarios</t>
  </si>
  <si>
    <t>Correos de solicitud a la Secretaría de las Tics el día 2 de marzo y el 30 de marzo de 2021.
Correo  de solicitud enviado por un usuario el día 9 de abril del 2021</t>
  </si>
  <si>
    <t>Correos de solicitud a la Secretaría de las Tics el día 2 de marzo y el 30 de marzo de 2021.
Correo  de solicitud enviado por un usuario el día 15 de abril del 2021</t>
  </si>
  <si>
    <t>Correos de solicitud a la Secretaría de las Tics el día 2 de marzo y el 30 de marzo de 2021.
Correo  de solicitud enviado por un usuario el día 19 de abril del 2021</t>
  </si>
  <si>
    <t>Se implemento Pago electrónico PSE para este impuesto, de acuerdo con los soportes presentados por parte de la Secretaría de Hacienda el botón de pago esta en funcionamiento como se observa la captura de pantalla de plataforma TTICONSUMO</t>
  </si>
  <si>
    <t>Captura de pantalla de la plataforma TTICONSUMO de los pagos realizados via PSE.
Manual botón de pago PSE</t>
  </si>
  <si>
    <t>Correos de solicitud a la Secretaría de las Tics el día 2 de marzo y el 30 de marzo de 2021.
Correo  de solicitud enviado por un usuario el día 13 de marzo del 2021</t>
  </si>
  <si>
    <t>Correos de solicitud a la Secretaría de las Tics el día 2 de marzo y el 30 de marzo de 2021.
Correo  de solicitud enviado por un usuario el día 7 de abril del 2021</t>
  </si>
  <si>
    <t>A través del centro virtual de liquidación del impuesto de vehiculos, se realiza la atención a los usuarios de manera personalizada donde indican tres (3) lineas de atención y  diez (10) salas para la liquidación del impuesto, de acuerdo con los soportes enviados por parte de la Secretaría se observa que estan implementadas las salas en el link  http://www4.cundinamarca.gov.co/g/impuesto-sobre-vehiculos</t>
  </si>
  <si>
    <t>Correo enviado a la Secretaría de las Tics el día 2 de marzo del 2021.
Pantallazo del muro virtual del impuesto.
Correo por usuario a uno de los canales de atención dispuesto en las salas con fecha 27 de abril del 2021.
http://www4.cundinamarca.gov.co/g/impuesto-sobre-vehiculos</t>
  </si>
  <si>
    <t>La Secretaría de Hacienda realizo la solicitud de la creación del correo impuesto.vehiculos@cundinamarca.gov.co para la descarga y envío de documentos electrónicos relacionados a este trámite,  de acuerdo con los soportes presentados por parte de la Secretaría de Hacienda el correo esta en funcionamiento como se observan los correos enviados por usuarios</t>
  </si>
  <si>
    <t>Correos de solicitud a la Secretaría de las Tics el día 2 de marzo.
Correo  de solicitud enviado por un usuario el día 21 de abril del 2021</t>
  </si>
  <si>
    <t>Para el primer seguimiento no se observa avance significativo, ya que la estrategia aun no se ha implementado y los soportes presentados por parte de la Secretaría General (Actas y correo) no reflejan un avance para la implementación de esta plataforma.
En cuanto al aplicativo sigue igual ya que solo deja registrar ya que no deja realizar ningún trámite, para este trámite solo muesta información</t>
  </si>
  <si>
    <t>Se verifico en la plataforma SUIT y se observa el canal de atención para radicación, descarga y/o envío de documentos electrónicos el correo seguridadquimica@cundinamarca.gov.co, pero no se observa el funcionamiento ya que por parte de la Secretaría de Salud no adjuntaron soportes para este trámite.</t>
  </si>
  <si>
    <t>Correos de solicitud a la Secretaría de las Tics el día 2 de marzo y el 30 de marzo de 2021.</t>
  </si>
  <si>
    <t>Correos de solicitud a la Secretaría de las Tics el día 2 de marzo y el 30 de marzo de 2021.
Correo  de solicitud enviado por un usuario el día 31 de marzo del 2021</t>
  </si>
  <si>
    <t>Para el primer seguimiento no se observa avance</t>
  </si>
  <si>
    <t>Se verifico en la plataforma SUIT y se observa el canal de atención para radicación, descarga y/o envío de documentos electrónicos el correo registroauxiliaresypsicologos@cundinamarca.gov.co, pero no se observa el funcionamiento ya que por parte de la Secretaría de Salud no adjuntaron soportes para este trámite.</t>
  </si>
  <si>
    <t xml:space="preserve">Para el primer seguimiento no se observa avance significativo, ya que la estrategia aun no se ha implementado y los soportes presentados por parte de la Secretaría General (Actas y correo) no reflejan un avance para la implementación de esta plataforma.
En cuanto al aplicativo sigue igual ya que solo deja registrar ya que no deja realizar ningún trámite, para este trámite no muesta información. </t>
  </si>
  <si>
    <t>Correos de solicitud a la Secretaría de las Tics el día 2 de marzo y el 30 de marzo de 2021.
Correo  de solicitud enviado por un usuario el día 22 de abril del 2021</t>
  </si>
  <si>
    <t xml:space="preserve">Correos de solicitud a la Secretaría de las Tics el día 2 de marzo y el 30 de marzo de 2021.
Correo  de solicitud enviado por un usuario el dia 16 de abril </t>
  </si>
  <si>
    <t xml:space="preserve">Correos de solicitud a la Secretaría de las Tics el día 2 de marzo y el 30 de marzo de 2021.
</t>
  </si>
  <si>
    <t xml:space="preserve">Para el primer seguimiento no se observa avance significativo, ya que la estrategia aun no se ha implementado y los soportes presentados por parte de la Secretaría General (Actas y correo) no reflejan un avance para la implementación de esta plataforma.
En cuanto al aplicativo sigue igual ya que solo deja registrar ya que no deja realizar ningún trámite, para este trámite solo muesta información. </t>
  </si>
  <si>
    <t>5.1 Acta Comite MIPG 28 Enero_REcomendaciones PlanAnticorrupción.pdf
5.1 Asistencia Dinamo Gestión de Riesgos de Corrupción 28042021.txt
5.1. Evidencia _Infomre PAAC_2021301020 Oficio remisión informe y publicación.pdf
5.1. Evidencia _Infomre PAAC_Capacitación Riesgos
5.1. Evidencia _Infomre PAAC_Retroalimetnación PACC y Evaluación Elaboración 2021.jpg</t>
  </si>
  <si>
    <t>5.2. Evidencia _Infomre PAAC_2021301020 Evidencia Evaluación Controles.pdf
5.2. Evidencia _Infomre PAAC_2021301020 Evidencia Evaluación Controles_procesos</t>
  </si>
  <si>
    <t>5.3. Evidencia _Infomre PAAC_2021301020 Oficio remisión informe y publicación.pdf
PAAC_Componente Riesgos_I CUATRIMESTRE 2021.xlsx</t>
  </si>
  <si>
    <t>La oficina de Control Interno, solicita ajuste para estas actividades toda vez nuestra funcionalidad es realizar El seguimiento y la Evaluación de plan anticorrupción y atención al ciudadano, las demás actividades se realizan de acuerdo con el plan de auditorias y Plan de Acción de la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</si>
</sst>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240A]d&quot; de &quot;mmmm&quot; de &quot;yyyy;@"/>
    <numFmt numFmtId="165" formatCode="d/mm/yyyy;@"/>
    <numFmt numFmtId="166" formatCode="dd/mm/yy;@"/>
    <numFmt numFmtId="167" formatCode="dd/mm/yy"/>
    <numFmt numFmtId="168" formatCode="0.0%"/>
  </numFmts>
  <fonts count="79">
    <font>
      <sz val="11"/>
      <color theme="1"/>
      <name val="Calibri"/>
      <family val="2"/>
      <scheme val="minor"/>
    </font>
    <font>
      <sz val="12"/>
      <color theme="1"/>
      <name val="Calibri"/>
      <family val="2"/>
      <scheme val="minor"/>
    </font>
    <font>
      <sz val="10"/>
      <name val="Arial"/>
      <family val="2"/>
    </font>
    <font>
      <sz val="10"/>
      <name val="Arial"/>
      <family val="2"/>
    </font>
    <font>
      <b/>
      <sz val="16"/>
      <color indexed="8"/>
      <name val="Calibri"/>
      <family val="2"/>
    </font>
    <font>
      <sz val="16"/>
      <color indexed="8"/>
      <name val="Calibri"/>
      <family val="2"/>
    </font>
    <font>
      <sz val="10"/>
      <name val="Arial"/>
      <family val="2"/>
    </font>
    <font>
      <sz val="14"/>
      <name val="Arial"/>
      <family val="2"/>
    </font>
    <font>
      <b/>
      <sz val="9"/>
      <color indexed="81"/>
      <name val="Tahoma"/>
      <family val="2"/>
    </font>
    <font>
      <sz val="9"/>
      <color indexed="81"/>
      <name val="Tahoma"/>
      <family val="2"/>
    </font>
    <font>
      <sz val="14"/>
      <color theme="1"/>
      <name val="Tahoma"/>
      <family val="2"/>
    </font>
    <font>
      <sz val="11"/>
      <name val="Calibri"/>
      <family val="2"/>
      <scheme val="minor"/>
    </font>
    <font>
      <b/>
      <sz val="16"/>
      <color theme="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sz val="16"/>
      <color theme="1"/>
      <name val="Calibri"/>
      <family val="2"/>
      <scheme val="minor"/>
    </font>
    <font>
      <b/>
      <sz val="11"/>
      <name val="Calibri"/>
      <family val="2"/>
      <scheme val="minor"/>
    </font>
    <font>
      <u/>
      <sz val="11"/>
      <color theme="10"/>
      <name val="Calibri"/>
      <family val="2"/>
      <scheme val="minor"/>
    </font>
    <font>
      <sz val="11"/>
      <color theme="1"/>
      <name val="Tahoma"/>
      <family val="2"/>
    </font>
    <font>
      <sz val="12"/>
      <color theme="1"/>
      <name val="Tahoma"/>
      <family val="2"/>
    </font>
    <font>
      <b/>
      <sz val="14"/>
      <color theme="1"/>
      <name val="Calibri"/>
      <family val="2"/>
      <scheme val="minor"/>
    </font>
    <font>
      <b/>
      <sz val="12"/>
      <color indexed="59"/>
      <name val="SansSerif"/>
    </font>
    <font>
      <b/>
      <sz val="12"/>
      <color indexed="8"/>
      <name val="SansSerif"/>
    </font>
    <font>
      <sz val="10"/>
      <color indexed="8"/>
      <name val="SansSerif"/>
    </font>
    <font>
      <b/>
      <sz val="20"/>
      <color theme="1"/>
      <name val="Calibri"/>
      <family val="2"/>
      <scheme val="minor"/>
    </font>
    <font>
      <b/>
      <sz val="14"/>
      <name val="Arial"/>
      <family val="2"/>
    </font>
    <font>
      <sz val="14"/>
      <color rgb="FF000000"/>
      <name val="Arial"/>
      <family val="2"/>
    </font>
    <font>
      <b/>
      <sz val="14"/>
      <color rgb="FF000000"/>
      <name val="Calibri"/>
      <family val="2"/>
      <scheme val="minor"/>
    </font>
    <font>
      <b/>
      <sz val="14"/>
      <color rgb="FF000000"/>
      <name val="Arial"/>
      <family val="2"/>
    </font>
    <font>
      <b/>
      <sz val="12"/>
      <color rgb="FF000000"/>
      <name val="Arial"/>
      <family val="2"/>
    </font>
    <font>
      <sz val="12"/>
      <color indexed="8"/>
      <name val="Arial"/>
      <family val="2"/>
    </font>
    <font>
      <b/>
      <sz val="12"/>
      <name val="Arial"/>
      <family val="2"/>
    </font>
    <font>
      <b/>
      <i/>
      <sz val="12"/>
      <color rgb="FF4472C4"/>
      <name val="Segoe Script"/>
      <family val="2"/>
    </font>
    <font>
      <i/>
      <sz val="12"/>
      <color rgb="FF4472C4"/>
      <name val="Calibri"/>
      <family val="2"/>
      <scheme val="minor"/>
    </font>
    <font>
      <i/>
      <sz val="11"/>
      <color rgb="FF4472C4"/>
      <name val="Calibri"/>
      <family val="2"/>
      <scheme val="minor"/>
    </font>
    <font>
      <b/>
      <sz val="16"/>
      <color rgb="FF000000"/>
      <name val="Calibri"/>
      <family val="2"/>
    </font>
    <font>
      <sz val="14"/>
      <color indexed="8"/>
      <name val="Arial"/>
      <family val="2"/>
    </font>
    <font>
      <b/>
      <sz val="14"/>
      <color theme="1"/>
      <name val="Arial"/>
      <family val="2"/>
    </font>
    <font>
      <b/>
      <sz val="18"/>
      <color rgb="FF000000"/>
      <name val="Calibri"/>
      <family val="2"/>
    </font>
    <font>
      <b/>
      <sz val="14"/>
      <color rgb="FF000000"/>
      <name val="Calibri"/>
      <family val="2"/>
    </font>
    <font>
      <b/>
      <sz val="22"/>
      <color rgb="FF000000"/>
      <name val="Calibri"/>
      <family val="2"/>
    </font>
    <font>
      <b/>
      <sz val="20"/>
      <name val="Calibri"/>
      <family val="2"/>
    </font>
    <font>
      <b/>
      <sz val="14"/>
      <name val="Calibri"/>
      <family val="2"/>
    </font>
    <font>
      <b/>
      <sz val="16"/>
      <name val="Arial"/>
      <family val="2"/>
    </font>
    <font>
      <b/>
      <sz val="10"/>
      <name val="Arial"/>
      <family val="2"/>
    </font>
    <font>
      <b/>
      <sz val="10"/>
      <color rgb="FF000000"/>
      <name val="Arial"/>
      <family val="2"/>
    </font>
    <font>
      <sz val="10"/>
      <color theme="1"/>
      <name val="Arial"/>
      <family val="2"/>
    </font>
    <font>
      <sz val="11"/>
      <name val="Verdana"/>
      <family val="2"/>
    </font>
    <font>
      <sz val="14"/>
      <color rgb="FFFF0000"/>
      <name val="Arial"/>
      <family val="2"/>
    </font>
    <font>
      <b/>
      <sz val="9"/>
      <color rgb="FF000000"/>
      <name val="Tahoma"/>
      <family val="2"/>
    </font>
    <font>
      <b/>
      <sz val="16"/>
      <color theme="1"/>
      <name val="Tahoma"/>
      <family val="2"/>
    </font>
    <font>
      <sz val="11"/>
      <name val="Arial"/>
      <family val="2"/>
    </font>
    <font>
      <sz val="8"/>
      <name val="Calibri"/>
      <family val="2"/>
      <scheme val="minor"/>
    </font>
    <font>
      <b/>
      <sz val="11"/>
      <color theme="1"/>
      <name val="Calibri (Cuerpo)"/>
    </font>
    <font>
      <sz val="11"/>
      <color theme="1"/>
      <name val="Calibri (Cuerpo)"/>
    </font>
    <font>
      <b/>
      <sz val="11"/>
      <color theme="0"/>
      <name val="Calibri (Cuerpo)"/>
    </font>
    <font>
      <sz val="11"/>
      <color theme="0"/>
      <name val="Calibri (Cuerpo)"/>
    </font>
    <font>
      <b/>
      <sz val="11"/>
      <color indexed="8"/>
      <name val="Calibri (Cuerpo)"/>
    </font>
    <font>
      <sz val="11"/>
      <name val="Calibri (Cuerpo)"/>
    </font>
    <font>
      <b/>
      <sz val="11"/>
      <name val="Calibri (Cuerpo)"/>
    </font>
    <font>
      <b/>
      <sz val="12"/>
      <name val="Calibri"/>
      <family val="2"/>
      <scheme val="minor"/>
    </font>
    <font>
      <sz val="12"/>
      <name val="Calibri"/>
      <family val="2"/>
      <scheme val="minor"/>
    </font>
    <font>
      <sz val="8"/>
      <name val="Arial"/>
      <family val="2"/>
    </font>
    <font>
      <b/>
      <sz val="11"/>
      <name val="Arial"/>
      <family val="2"/>
    </font>
    <font>
      <sz val="11"/>
      <color theme="1"/>
      <name val="Calibri"/>
      <family val="2"/>
      <scheme val="minor"/>
    </font>
    <font>
      <sz val="14"/>
      <color theme="1"/>
      <name val="Calibri"/>
      <family val="2"/>
      <scheme val="minor"/>
    </font>
    <font>
      <sz val="20"/>
      <color theme="1"/>
      <name val="Calibri"/>
      <family val="2"/>
      <scheme val="minor"/>
    </font>
    <font>
      <b/>
      <sz val="11"/>
      <color theme="1"/>
      <name val="Calibri"/>
      <family val="2"/>
      <scheme val="minor"/>
    </font>
    <font>
      <sz val="10"/>
      <name val="Arial"/>
      <family val="2"/>
      <charset val="1"/>
    </font>
    <font>
      <sz val="12"/>
      <name val="arial"/>
      <family val="2"/>
      <charset val="1"/>
    </font>
    <font>
      <sz val="12"/>
      <color rgb="FFFF0000"/>
      <name val="arial"/>
      <family val="2"/>
      <charset val="1"/>
    </font>
    <font>
      <sz val="12"/>
      <color rgb="FF000000"/>
      <name val="arial"/>
      <family val="2"/>
      <charset val="1"/>
    </font>
    <font>
      <sz val="12"/>
      <color rgb="FF0000FF"/>
      <name val="arial"/>
      <family val="2"/>
      <charset val="1"/>
    </font>
    <font>
      <sz val="14"/>
      <name val="Arial"/>
      <family val="2"/>
      <charset val="1"/>
    </font>
    <font>
      <sz val="12"/>
      <name val="Times New Roman"/>
      <family val="1"/>
    </font>
    <font>
      <sz val="11"/>
      <name val="Work Sans"/>
    </font>
    <font>
      <sz val="7"/>
      <color theme="1"/>
      <name val="Times New Roman"/>
      <family val="1"/>
    </font>
  </fonts>
  <fills count="24">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indexed="9"/>
        <bgColor indexed="64"/>
      </patternFill>
    </fill>
    <fill>
      <patternFill patternType="solid">
        <fgColor rgb="FFCCCCCC"/>
      </patternFill>
    </fill>
    <fill>
      <patternFill patternType="solid">
        <fgColor rgb="FFBDD7EE"/>
        <bgColor indexed="64"/>
      </patternFill>
    </fill>
    <fill>
      <patternFill patternType="solid">
        <fgColor rgb="FFFFFFFF"/>
        <bgColor indexed="64"/>
      </patternFill>
    </fill>
    <fill>
      <patternFill patternType="solid">
        <fgColor rgb="FFDDEBF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92D050"/>
        <bgColor indexed="64"/>
      </patternFill>
    </fill>
    <fill>
      <patternFill patternType="solid">
        <fgColor rgb="FF92D050"/>
        <bgColor rgb="FFFFFFFF"/>
      </patternFill>
    </fill>
    <fill>
      <patternFill patternType="solid">
        <fgColor theme="4" tint="0.39997558519241921"/>
        <bgColor indexed="64"/>
      </patternFill>
    </fill>
  </fills>
  <borders count="104">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theme="4" tint="-0.24994659260841701"/>
      </left>
      <right/>
      <top/>
      <bottom/>
      <diagonal/>
    </border>
    <border>
      <left style="medium">
        <color indexed="8"/>
      </left>
      <right style="medium">
        <color indexed="8"/>
      </right>
      <top style="medium">
        <color indexed="8"/>
      </top>
      <bottom style="medium">
        <color indexed="8"/>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ck">
        <color theme="4"/>
      </left>
      <right style="medium">
        <color rgb="FF2F75B5"/>
      </right>
      <top style="medium">
        <color rgb="FF2F75B5"/>
      </top>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style="thick">
        <color theme="4"/>
      </left>
      <right style="medium">
        <color rgb="FF2F75B5"/>
      </right>
      <top/>
      <bottom/>
      <diagonal/>
    </border>
    <border>
      <left style="medium">
        <color rgb="FF2F75B5"/>
      </left>
      <right style="medium">
        <color rgb="FF2F75B5"/>
      </right>
      <top/>
      <bottom style="medium">
        <color rgb="FF2F75B5"/>
      </bottom>
      <diagonal/>
    </border>
    <border>
      <left style="thick">
        <color theme="4"/>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style="thick">
        <color theme="4"/>
      </left>
      <right style="medium">
        <color rgb="FF2F75B5"/>
      </right>
      <top/>
      <bottom style="thick">
        <color theme="4"/>
      </bottom>
      <diagonal/>
    </border>
    <border>
      <left style="medium">
        <color rgb="FF2F75B5"/>
      </left>
      <right style="medium">
        <color rgb="FF2F75B5"/>
      </right>
      <top/>
      <bottom style="thick">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rgb="FF2F75B5"/>
      </bottom>
      <diagonal/>
    </border>
    <border>
      <left style="medium">
        <color indexed="64"/>
      </left>
      <right style="medium">
        <color indexed="64"/>
      </right>
      <top style="medium">
        <color indexed="64"/>
      </top>
      <bottom style="medium">
        <color theme="4"/>
      </bottom>
      <diagonal/>
    </border>
    <border>
      <left style="medium">
        <color indexed="64"/>
      </left>
      <right style="medium">
        <color indexed="64"/>
      </right>
      <top style="medium">
        <color theme="4"/>
      </top>
      <bottom style="medium">
        <color indexed="64"/>
      </bottom>
      <diagonal/>
    </border>
    <border>
      <left/>
      <right style="medium">
        <color theme="4"/>
      </right>
      <top/>
      <bottom style="medium">
        <color theme="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rgb="FF2F75B5"/>
      </left>
      <right style="medium">
        <color theme="4"/>
      </right>
      <top style="medium">
        <color rgb="FF2F75B5"/>
      </top>
      <bottom/>
      <diagonal/>
    </border>
    <border>
      <left style="medium">
        <color rgb="FF2F75B5"/>
      </left>
      <right style="medium">
        <color theme="4"/>
      </right>
      <top/>
      <bottom/>
      <diagonal/>
    </border>
    <border>
      <left style="medium">
        <color rgb="FF2F75B5"/>
      </left>
      <right style="medium">
        <color theme="4"/>
      </right>
      <top/>
      <bottom style="medium">
        <color rgb="FF2F75B5"/>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top/>
      <bottom style="medium">
        <color rgb="FF000000"/>
      </bottom>
      <diagonal/>
    </border>
    <border>
      <left style="medium">
        <color rgb="FF2F75B5"/>
      </left>
      <right/>
      <top/>
      <bottom style="medium">
        <color rgb="FF2F75B5"/>
      </bottom>
      <diagonal/>
    </border>
    <border>
      <left/>
      <right style="thin">
        <color indexed="64"/>
      </right>
      <top/>
      <bottom style="medium">
        <color rgb="FF2F75B5"/>
      </bottom>
      <diagonal/>
    </border>
    <border>
      <left style="medium">
        <color theme="4"/>
      </left>
      <right/>
      <top style="medium">
        <color theme="4"/>
      </top>
      <bottom style="medium">
        <color theme="4"/>
      </bottom>
      <diagonal/>
    </border>
    <border>
      <left style="medium">
        <color rgb="FF000000"/>
      </left>
      <right style="medium">
        <color rgb="FF000000"/>
      </right>
      <top/>
      <bottom style="medium">
        <color indexed="64"/>
      </bottom>
      <diagonal/>
    </border>
    <border>
      <left style="medium">
        <color rgb="FF2F75B5"/>
      </left>
      <right/>
      <top style="medium">
        <color rgb="FF2F75B5"/>
      </top>
      <bottom style="medium">
        <color rgb="FF2F75B5"/>
      </bottom>
      <diagonal/>
    </border>
    <border>
      <left style="medium">
        <color theme="4"/>
      </left>
      <right/>
      <top/>
      <bottom style="medium">
        <color theme="4"/>
      </bottom>
      <diagonal/>
    </border>
    <border>
      <left style="medium">
        <color theme="4"/>
      </left>
      <right/>
      <top style="medium">
        <color theme="4"/>
      </top>
      <bottom/>
      <diagonal/>
    </border>
    <border>
      <left style="medium">
        <color theme="4"/>
      </left>
      <right/>
      <top/>
      <bottom/>
      <diagonal/>
    </border>
    <border>
      <left style="medium">
        <color rgb="FF2F75B5"/>
      </left>
      <right/>
      <top style="medium">
        <color theme="4"/>
      </top>
      <bottom/>
      <diagonal/>
    </border>
    <border>
      <left style="medium">
        <color rgb="FF2F75B5"/>
      </left>
      <right/>
      <top/>
      <bottom/>
      <diagonal/>
    </border>
    <border>
      <left style="medium">
        <color rgb="FF2F75B5"/>
      </left>
      <right/>
      <top style="medium">
        <color rgb="FF2F75B5"/>
      </top>
      <bottom/>
      <diagonal/>
    </border>
    <border>
      <left style="medium">
        <color rgb="FF2F75B5"/>
      </left>
      <right/>
      <top/>
      <bottom style="thick">
        <color theme="4"/>
      </bottom>
      <diagonal/>
    </border>
    <border>
      <left style="medium">
        <color indexed="64"/>
      </left>
      <right style="thin">
        <color indexed="64"/>
      </right>
      <top/>
      <bottom style="thin">
        <color indexed="64"/>
      </bottom>
      <diagonal/>
    </border>
    <border>
      <left style="medium">
        <color rgb="FF000000"/>
      </left>
      <right style="medium">
        <color rgb="FF000000"/>
      </right>
      <top style="medium">
        <color indexed="64"/>
      </top>
      <bottom/>
      <diagonal/>
    </border>
  </borders>
  <cellStyleXfs count="8">
    <xf numFmtId="0" fontId="0" fillId="0" borderId="0"/>
    <xf numFmtId="0" fontId="3" fillId="0" borderId="0"/>
    <xf numFmtId="0" fontId="2" fillId="0" borderId="0"/>
    <xf numFmtId="0" fontId="2" fillId="0" borderId="0"/>
    <xf numFmtId="0" fontId="6" fillId="0" borderId="0"/>
    <xf numFmtId="0" fontId="19" fillId="0" borderId="0" applyNumberFormat="0" applyFill="0" applyBorder="0" applyAlignment="0" applyProtection="0"/>
    <xf numFmtId="0" fontId="2" fillId="0" borderId="0"/>
    <xf numFmtId="9" fontId="66" fillId="0" borderId="0" applyFont="0" applyFill="0" applyBorder="0" applyAlignment="0" applyProtection="0"/>
  </cellStyleXfs>
  <cellXfs count="775">
    <xf numFmtId="0" fontId="0" fillId="0" borderId="0" xfId="0"/>
    <xf numFmtId="0" fontId="2" fillId="0" borderId="0" xfId="2"/>
    <xf numFmtId="0" fontId="2" fillId="0" borderId="0" xfId="2" applyBorder="1" applyAlignment="1"/>
    <xf numFmtId="0" fontId="2" fillId="0" borderId="1" xfId="2" applyBorder="1" applyAlignment="1"/>
    <xf numFmtId="0" fontId="10" fillId="0" borderId="2" xfId="0" applyFont="1" applyFill="1" applyBorder="1" applyAlignment="1" applyProtection="1">
      <alignment horizontal="left" vertical="center"/>
    </xf>
    <xf numFmtId="0" fontId="10" fillId="0" borderId="2" xfId="0" applyFont="1" applyFill="1" applyBorder="1" applyAlignment="1" applyProtection="1">
      <alignment vertical="center"/>
    </xf>
    <xf numFmtId="0" fontId="2" fillId="0" borderId="2" xfId="2" applyBorder="1" applyAlignment="1"/>
    <xf numFmtId="0" fontId="12" fillId="0" borderId="36" xfId="2" applyFont="1" applyFill="1" applyBorder="1" applyAlignment="1">
      <alignment horizontal="center" vertical="center" wrapText="1"/>
    </xf>
    <xf numFmtId="0" fontId="7" fillId="0" borderId="36" xfId="2" applyFont="1" applyFill="1" applyBorder="1" applyAlignment="1">
      <alignment horizontal="center" vertical="center" wrapText="1"/>
    </xf>
    <xf numFmtId="0" fontId="13" fillId="0" borderId="36" xfId="2" applyFont="1" applyFill="1" applyBorder="1" applyAlignment="1">
      <alignment horizontal="center" vertical="center" wrapText="1"/>
    </xf>
    <xf numFmtId="0" fontId="14" fillId="4" borderId="36" xfId="2" applyFont="1" applyFill="1" applyBorder="1" applyAlignment="1">
      <alignment horizontal="center"/>
    </xf>
    <xf numFmtId="0" fontId="14" fillId="4" borderId="36" xfId="2" applyFont="1" applyFill="1" applyBorder="1" applyAlignment="1">
      <alignment horizontal="center" wrapText="1"/>
    </xf>
    <xf numFmtId="164" fontId="7" fillId="0" borderId="36" xfId="2" applyNumberFormat="1" applyFont="1" applyFill="1" applyBorder="1" applyAlignment="1">
      <alignment horizontal="center" vertical="center"/>
    </xf>
    <xf numFmtId="164" fontId="7" fillId="0" borderId="36" xfId="2" applyNumberFormat="1" applyFont="1" applyFill="1" applyBorder="1" applyAlignment="1">
      <alignment horizontal="center" vertical="center" wrapText="1"/>
    </xf>
    <xf numFmtId="0" fontId="0" fillId="0" borderId="3" xfId="0" applyBorder="1"/>
    <xf numFmtId="0" fontId="0" fillId="0" borderId="0" xfId="0" applyBorder="1"/>
    <xf numFmtId="0" fontId="0" fillId="0" borderId="3" xfId="0" applyBorder="1" applyAlignment="1">
      <alignment wrapText="1"/>
    </xf>
    <xf numFmtId="0" fontId="0" fillId="0" borderId="8" xfId="0" applyFill="1" applyBorder="1"/>
    <xf numFmtId="0" fontId="11" fillId="8" borderId="0" xfId="0" applyFont="1" applyFill="1" applyAlignment="1"/>
    <xf numFmtId="0" fontId="18" fillId="9" borderId="0" xfId="0" applyFont="1" applyFill="1" applyAlignment="1">
      <alignment wrapText="1"/>
    </xf>
    <xf numFmtId="0" fontId="18" fillId="10" borderId="0" xfId="0" applyFont="1" applyFill="1" applyAlignment="1">
      <alignment wrapText="1"/>
    </xf>
    <xf numFmtId="0" fontId="11" fillId="11" borderId="0" xfId="5" applyFont="1" applyFill="1" applyAlignment="1">
      <alignment wrapText="1"/>
    </xf>
    <xf numFmtId="0" fontId="18" fillId="12" borderId="0" xfId="0" applyFont="1" applyFill="1" applyAlignment="1">
      <alignment wrapText="1"/>
    </xf>
    <xf numFmtId="0" fontId="11" fillId="9" borderId="0" xfId="5" applyFont="1" applyFill="1" applyAlignment="1">
      <alignment wrapText="1"/>
    </xf>
    <xf numFmtId="0" fontId="18" fillId="11" borderId="0" xfId="0" applyFont="1" applyFill="1" applyAlignment="1">
      <alignment wrapText="1"/>
    </xf>
    <xf numFmtId="0" fontId="11" fillId="12" borderId="0" xfId="5" applyFont="1" applyFill="1" applyAlignment="1">
      <alignment wrapText="1"/>
    </xf>
    <xf numFmtId="0" fontId="20" fillId="4" borderId="23" xfId="0" applyFont="1" applyFill="1" applyBorder="1" applyAlignment="1" applyProtection="1">
      <alignment vertical="center"/>
    </xf>
    <xf numFmtId="0" fontId="20" fillId="4" borderId="0" xfId="0" applyFont="1" applyFill="1" applyAlignment="1" applyProtection="1">
      <alignment vertical="center"/>
      <protection locked="0"/>
    </xf>
    <xf numFmtId="0" fontId="20" fillId="4" borderId="44" xfId="0" applyFont="1" applyFill="1" applyBorder="1" applyAlignment="1" applyProtection="1">
      <alignment vertical="center"/>
    </xf>
    <xf numFmtId="0" fontId="31" fillId="16" borderId="46" xfId="0" applyFont="1" applyFill="1" applyBorder="1" applyAlignment="1">
      <alignment horizontal="center" vertical="center" wrapText="1"/>
    </xf>
    <xf numFmtId="0" fontId="34" fillId="0" borderId="0" xfId="0" applyFont="1" applyAlignment="1">
      <alignment vertical="center" wrapText="1"/>
    </xf>
    <xf numFmtId="0" fontId="35" fillId="0" borderId="0" xfId="0" applyFont="1" applyAlignment="1">
      <alignment vertical="center" wrapText="1"/>
    </xf>
    <xf numFmtId="0" fontId="36" fillId="0" borderId="0" xfId="0" applyFont="1" applyAlignment="1">
      <alignment vertical="center" wrapText="1"/>
    </xf>
    <xf numFmtId="0" fontId="31" fillId="16" borderId="48" xfId="0" applyFont="1" applyFill="1" applyBorder="1" applyAlignment="1">
      <alignment horizontal="center" vertical="center"/>
    </xf>
    <xf numFmtId="0" fontId="31" fillId="16" borderId="48" xfId="0" applyFont="1" applyFill="1" applyBorder="1" applyAlignment="1">
      <alignment horizontal="center" vertical="center" wrapText="1"/>
    </xf>
    <xf numFmtId="0" fontId="39" fillId="0" borderId="48" xfId="0" applyFont="1" applyFill="1" applyBorder="1" applyAlignment="1">
      <alignment horizontal="center" vertical="center" wrapText="1"/>
    </xf>
    <xf numFmtId="165" fontId="13" fillId="0" borderId="48" xfId="0" applyNumberFormat="1" applyFont="1" applyFill="1" applyBorder="1" applyAlignment="1">
      <alignment horizontal="center" vertical="center" wrapText="1"/>
    </xf>
    <xf numFmtId="0" fontId="7" fillId="0" borderId="48" xfId="0" applyFont="1" applyFill="1" applyBorder="1" applyAlignment="1">
      <alignment horizontal="center" vertical="center" wrapText="1"/>
    </xf>
    <xf numFmtId="0" fontId="30" fillId="17" borderId="48" xfId="0" applyFont="1" applyFill="1" applyBorder="1" applyAlignment="1">
      <alignment horizontal="center" vertical="center" wrapText="1"/>
    </xf>
    <xf numFmtId="0" fontId="41" fillId="4" borderId="48" xfId="0" applyFont="1" applyFill="1" applyBorder="1" applyAlignment="1">
      <alignment horizontal="center" vertical="center"/>
    </xf>
    <xf numFmtId="0" fontId="31" fillId="4" borderId="48" xfId="0" applyFont="1" applyFill="1" applyBorder="1" applyAlignment="1">
      <alignment horizontal="center" vertical="center" wrapText="1"/>
    </xf>
    <xf numFmtId="0" fontId="31" fillId="4" borderId="48" xfId="0" applyFont="1" applyFill="1" applyBorder="1" applyAlignment="1">
      <alignment horizontal="center" vertical="center"/>
    </xf>
    <xf numFmtId="0" fontId="0" fillId="4" borderId="0" xfId="0" applyFill="1"/>
    <xf numFmtId="0" fontId="28" fillId="4" borderId="48" xfId="0" applyFont="1" applyFill="1" applyBorder="1" applyAlignment="1">
      <alignment horizontal="center" vertical="center" wrapText="1"/>
    </xf>
    <xf numFmtId="0" fontId="7" fillId="4" borderId="48" xfId="0" applyFont="1" applyFill="1" applyBorder="1" applyAlignment="1">
      <alignment horizontal="center" vertical="center" wrapText="1"/>
    </xf>
    <xf numFmtId="14" fontId="28" fillId="4" borderId="48" xfId="0" applyNumberFormat="1" applyFont="1" applyFill="1" applyBorder="1" applyAlignment="1">
      <alignment horizontal="center" vertical="center" wrapText="1"/>
    </xf>
    <xf numFmtId="0" fontId="13" fillId="4" borderId="48" xfId="0" applyFont="1" applyFill="1" applyBorder="1" applyAlignment="1">
      <alignment horizontal="center" vertical="center" wrapText="1"/>
    </xf>
    <xf numFmtId="14" fontId="7" fillId="4" borderId="48" xfId="0" applyNumberFormat="1" applyFont="1" applyFill="1" applyBorder="1" applyAlignment="1">
      <alignment horizontal="center" vertical="center" wrapText="1"/>
    </xf>
    <xf numFmtId="14" fontId="28" fillId="4" borderId="48" xfId="0" applyNumberFormat="1" applyFont="1" applyFill="1" applyBorder="1" applyAlignment="1">
      <alignment horizontal="center" vertical="center"/>
    </xf>
    <xf numFmtId="0" fontId="11" fillId="0" borderId="0" xfId="0" applyFont="1"/>
    <xf numFmtId="0" fontId="27" fillId="16" borderId="38" xfId="0" applyFont="1" applyFill="1" applyBorder="1" applyAlignment="1">
      <alignment horizontal="center" vertical="center" wrapText="1"/>
    </xf>
    <xf numFmtId="0" fontId="27" fillId="16" borderId="38" xfId="0" applyFont="1" applyFill="1" applyBorder="1" applyAlignment="1">
      <alignment horizontal="center" vertical="center"/>
    </xf>
    <xf numFmtId="0" fontId="46" fillId="4" borderId="36" xfId="0" applyFont="1" applyFill="1" applyBorder="1" applyAlignment="1">
      <alignment horizontal="center" vertical="center" wrapText="1"/>
    </xf>
    <xf numFmtId="0" fontId="2" fillId="4" borderId="36" xfId="0" applyFont="1" applyFill="1" applyBorder="1" applyAlignment="1">
      <alignment horizontal="center" vertical="center" wrapText="1"/>
    </xf>
    <xf numFmtId="165" fontId="2" fillId="4" borderId="36" xfId="0" applyNumberFormat="1" applyFont="1" applyFill="1" applyBorder="1" applyAlignment="1">
      <alignment horizontal="center" vertical="center" wrapText="1"/>
    </xf>
    <xf numFmtId="0" fontId="11" fillId="0" borderId="0" xfId="0" applyFont="1" applyBorder="1"/>
    <xf numFmtId="0" fontId="47" fillId="4" borderId="36" xfId="0" applyFont="1" applyFill="1" applyBorder="1" applyAlignment="1">
      <alignment horizontal="center" vertical="center" wrapText="1"/>
    </xf>
    <xf numFmtId="0" fontId="47" fillId="16" borderId="36" xfId="0" applyFont="1" applyFill="1" applyBorder="1" applyAlignment="1">
      <alignment horizontal="center" vertical="center" wrapText="1"/>
    </xf>
    <xf numFmtId="0" fontId="48" fillId="16" borderId="36" xfId="0" applyFont="1" applyFill="1" applyBorder="1" applyAlignment="1">
      <alignment horizontal="center" vertical="center" wrapText="1"/>
    </xf>
    <xf numFmtId="0" fontId="49" fillId="0" borderId="0" xfId="0" applyFont="1"/>
    <xf numFmtId="0" fontId="49" fillId="0" borderId="0" xfId="0" applyFont="1" applyBorder="1"/>
    <xf numFmtId="0" fontId="7" fillId="0" borderId="48" xfId="0" applyFont="1" applyFill="1" applyBorder="1" applyAlignment="1">
      <alignment horizontal="left" vertical="center" wrapText="1"/>
    </xf>
    <xf numFmtId="0" fontId="7" fillId="0" borderId="48" xfId="0" applyFont="1" applyFill="1" applyBorder="1" applyAlignment="1">
      <alignment vertical="center" wrapText="1"/>
    </xf>
    <xf numFmtId="0" fontId="33" fillId="16" borderId="50" xfId="0" applyFont="1" applyFill="1" applyBorder="1" applyAlignment="1">
      <alignment horizontal="center" vertical="center" wrapText="1"/>
    </xf>
    <xf numFmtId="164" fontId="13" fillId="4" borderId="36" xfId="2" applyNumberFormat="1" applyFont="1" applyFill="1" applyBorder="1" applyAlignment="1">
      <alignment horizontal="center" vertical="center"/>
    </xf>
    <xf numFmtId="0" fontId="53" fillId="0" borderId="36" xfId="0" applyFont="1" applyBorder="1" applyAlignment="1">
      <alignment horizontal="center" vertical="center" wrapText="1"/>
    </xf>
    <xf numFmtId="165" fontId="53" fillId="0" borderId="36" xfId="0" applyNumberFormat="1" applyFont="1" applyBorder="1" applyAlignment="1">
      <alignment horizontal="center" vertical="center" wrapText="1"/>
    </xf>
    <xf numFmtId="0" fontId="53" fillId="0" borderId="3" xfId="0" applyFont="1" applyBorder="1" applyAlignment="1">
      <alignment horizontal="center" vertical="center" wrapText="1"/>
    </xf>
    <xf numFmtId="166" fontId="53" fillId="0" borderId="36" xfId="0" applyNumberFormat="1" applyFont="1" applyBorder="1" applyAlignment="1">
      <alignment horizontal="center" vertical="center" wrapText="1"/>
    </xf>
    <xf numFmtId="165" fontId="53" fillId="0" borderId="46" xfId="0" applyNumberFormat="1" applyFont="1" applyBorder="1" applyAlignment="1">
      <alignment horizontal="center" vertical="center" wrapText="1"/>
    </xf>
    <xf numFmtId="0" fontId="31" fillId="16" borderId="0" xfId="0" applyFont="1" applyFill="1" applyAlignment="1">
      <alignment horizontal="center" vertical="center" wrapText="1"/>
    </xf>
    <xf numFmtId="165" fontId="13" fillId="4" borderId="48" xfId="0" applyNumberFormat="1" applyFont="1" applyFill="1" applyBorder="1" applyAlignment="1">
      <alignment horizontal="center" vertical="center" wrapText="1"/>
    </xf>
    <xf numFmtId="165" fontId="7" fillId="4" borderId="48" xfId="0" applyNumberFormat="1" applyFont="1" applyFill="1" applyBorder="1" applyAlignment="1">
      <alignment horizontal="center" vertical="center" wrapText="1"/>
    </xf>
    <xf numFmtId="0" fontId="48" fillId="4" borderId="36" xfId="0" applyFont="1" applyFill="1" applyBorder="1" applyAlignment="1">
      <alignment horizontal="center" vertical="center" wrapText="1"/>
    </xf>
    <xf numFmtId="165" fontId="48" fillId="4" borderId="36" xfId="0" applyNumberFormat="1" applyFont="1" applyFill="1" applyBorder="1" applyAlignment="1">
      <alignment horizontal="center" vertical="center" wrapText="1"/>
    </xf>
    <xf numFmtId="0" fontId="7" fillId="4" borderId="36" xfId="2" applyFont="1" applyFill="1" applyBorder="1" applyAlignment="1">
      <alignment horizontal="center" vertical="center" wrapText="1"/>
    </xf>
    <xf numFmtId="0" fontId="55" fillId="0" borderId="0" xfId="0" applyFont="1" applyAlignment="1" applyProtection="1">
      <alignment horizontal="center"/>
      <protection locked="0"/>
    </xf>
    <xf numFmtId="0" fontId="56" fillId="0" borderId="0" xfId="0" applyFont="1" applyProtection="1">
      <protection locked="0"/>
    </xf>
    <xf numFmtId="0" fontId="56" fillId="0" borderId="0" xfId="0" applyFont="1" applyAlignment="1" applyProtection="1">
      <alignment horizontal="center"/>
      <protection locked="0"/>
    </xf>
    <xf numFmtId="0" fontId="56" fillId="0" borderId="0" xfId="0" applyFont="1" applyAlignment="1" applyProtection="1">
      <alignment horizontal="left" vertical="center"/>
      <protection locked="0"/>
    </xf>
    <xf numFmtId="0" fontId="56" fillId="0" borderId="0" xfId="0" applyFont="1" applyAlignment="1" applyProtection="1">
      <alignment horizontal="left" vertical="center"/>
      <protection hidden="1"/>
    </xf>
    <xf numFmtId="0" fontId="56" fillId="0" borderId="0" xfId="0" applyFont="1" applyProtection="1">
      <protection hidden="1"/>
    </xf>
    <xf numFmtId="0" fontId="56" fillId="0" borderId="0" xfId="0" applyFont="1" applyAlignment="1" applyProtection="1">
      <alignment horizontal="center" vertical="center"/>
      <protection locked="0"/>
    </xf>
    <xf numFmtId="0" fontId="56" fillId="0" borderId="3" xfId="0" applyFont="1" applyBorder="1" applyProtection="1">
      <protection locked="0"/>
    </xf>
    <xf numFmtId="0" fontId="55" fillId="2" borderId="4" xfId="0" applyFont="1" applyFill="1" applyBorder="1" applyAlignment="1" applyProtection="1">
      <alignment horizontal="center" vertical="center" wrapText="1"/>
      <protection locked="0"/>
    </xf>
    <xf numFmtId="0" fontId="58" fillId="3" borderId="4" xfId="0" applyFont="1" applyFill="1" applyBorder="1" applyAlignment="1" applyProtection="1">
      <alignment horizontal="center" vertical="center" textRotation="90" wrapText="1"/>
      <protection locked="0"/>
    </xf>
    <xf numFmtId="0" fontId="56" fillId="0" borderId="10" xfId="0" applyFont="1" applyBorder="1" applyAlignment="1" applyProtection="1">
      <alignment vertical="center"/>
      <protection hidden="1"/>
    </xf>
    <xf numFmtId="0" fontId="56" fillId="0" borderId="5" xfId="0" applyFont="1" applyBorder="1" applyProtection="1">
      <protection hidden="1"/>
    </xf>
    <xf numFmtId="14" fontId="56" fillId="0" borderId="5" xfId="0" applyNumberFormat="1" applyFont="1" applyBorder="1" applyAlignment="1" applyProtection="1">
      <alignment horizontal="center" vertical="center" wrapText="1"/>
      <protection locked="0"/>
    </xf>
    <xf numFmtId="0" fontId="56" fillId="0" borderId="0" xfId="0" applyFont="1" applyAlignment="1">
      <alignment horizontal="left" vertical="center" wrapText="1"/>
    </xf>
    <xf numFmtId="14" fontId="56" fillId="0" borderId="5" xfId="0" applyNumberFormat="1" applyFont="1" applyBorder="1" applyAlignment="1" applyProtection="1">
      <alignment horizontal="center" vertical="center"/>
      <protection locked="0"/>
    </xf>
    <xf numFmtId="0" fontId="56" fillId="0" borderId="18" xfId="0" applyFont="1" applyBorder="1" applyAlignment="1" applyProtection="1">
      <alignment horizontal="center" vertical="center" wrapText="1"/>
      <protection locked="0"/>
    </xf>
    <xf numFmtId="0" fontId="56" fillId="0" borderId="64" xfId="0" applyFont="1" applyBorder="1" applyAlignment="1" applyProtection="1">
      <alignment horizontal="center" vertical="center" wrapText="1"/>
      <protection locked="0"/>
    </xf>
    <xf numFmtId="0" fontId="56" fillId="0" borderId="9" xfId="0" applyFont="1" applyBorder="1" applyAlignment="1" applyProtection="1">
      <alignment horizontal="left" vertical="center" wrapText="1"/>
      <protection locked="0"/>
    </xf>
    <xf numFmtId="14" fontId="56" fillId="0" borderId="9" xfId="0" applyNumberFormat="1" applyFont="1" applyBorder="1" applyAlignment="1" applyProtection="1">
      <alignment horizontal="center" vertical="center"/>
      <protection locked="0"/>
    </xf>
    <xf numFmtId="0" fontId="56" fillId="0" borderId="14" xfId="0" applyFont="1" applyBorder="1" applyAlignment="1" applyProtection="1">
      <alignment horizontal="center" vertical="center" wrapText="1"/>
      <protection locked="0"/>
    </xf>
    <xf numFmtId="0" fontId="56" fillId="4" borderId="10" xfId="0" applyFont="1" applyFill="1" applyBorder="1" applyAlignment="1" applyProtection="1">
      <alignment horizontal="left" vertical="center" wrapText="1"/>
      <protection locked="0"/>
    </xf>
    <xf numFmtId="0" fontId="56" fillId="0" borderId="10" xfId="0" applyFont="1" applyBorder="1" applyProtection="1">
      <protection hidden="1"/>
    </xf>
    <xf numFmtId="0" fontId="56" fillId="0" borderId="9" xfId="0" applyFont="1" applyBorder="1" applyAlignment="1" applyProtection="1">
      <alignment vertical="center"/>
      <protection hidden="1"/>
    </xf>
    <xf numFmtId="0" fontId="56" fillId="0" borderId="9" xfId="0" applyFont="1" applyBorder="1" applyAlignment="1" applyProtection="1">
      <alignment horizontal="left" vertical="center"/>
      <protection hidden="1"/>
    </xf>
    <xf numFmtId="0" fontId="56" fillId="0" borderId="9" xfId="0" applyFont="1" applyBorder="1" applyAlignment="1" applyProtection="1">
      <alignment horizontal="center" vertical="center"/>
      <protection hidden="1"/>
    </xf>
    <xf numFmtId="0" fontId="56" fillId="0" borderId="9" xfId="0" applyFont="1" applyBorder="1" applyAlignment="1" applyProtection="1">
      <alignment horizontal="center" vertical="center"/>
      <protection locked="0"/>
    </xf>
    <xf numFmtId="0" fontId="56" fillId="0" borderId="9" xfId="0" applyFont="1" applyBorder="1" applyProtection="1">
      <protection hidden="1"/>
    </xf>
    <xf numFmtId="14" fontId="56" fillId="0" borderId="9" xfId="0" applyNumberFormat="1" applyFont="1" applyBorder="1" applyAlignment="1" applyProtection="1">
      <alignment horizontal="center" vertical="center" wrapText="1"/>
      <protection locked="0"/>
    </xf>
    <xf numFmtId="0" fontId="56" fillId="0" borderId="28" xfId="0" applyFont="1" applyBorder="1" applyAlignment="1" applyProtection="1">
      <alignment vertical="center"/>
      <protection locked="0"/>
    </xf>
    <xf numFmtId="0" fontId="56" fillId="0" borderId="8" xfId="0" applyFont="1" applyBorder="1" applyAlignment="1" applyProtection="1">
      <alignment vertical="center"/>
      <protection hidden="1"/>
    </xf>
    <xf numFmtId="0" fontId="56" fillId="0" borderId="7" xfId="0" applyFont="1" applyBorder="1" applyProtection="1">
      <protection hidden="1"/>
    </xf>
    <xf numFmtId="0" fontId="56" fillId="0" borderId="28" xfId="0" applyFont="1" applyBorder="1" applyAlignment="1" applyProtection="1">
      <alignment vertical="center" wrapText="1"/>
      <protection hidden="1"/>
    </xf>
    <xf numFmtId="0" fontId="56" fillId="0" borderId="10" xfId="0" applyFont="1" applyBorder="1" applyAlignment="1" applyProtection="1">
      <alignment vertical="center"/>
      <protection locked="0"/>
    </xf>
    <xf numFmtId="0" fontId="56" fillId="0" borderId="64" xfId="0" applyFont="1" applyBorder="1" applyAlignment="1" applyProtection="1">
      <alignment horizontal="center" vertical="center"/>
      <protection locked="0"/>
    </xf>
    <xf numFmtId="0" fontId="60" fillId="0" borderId="5" xfId="0" applyFont="1" applyBorder="1" applyAlignment="1" applyProtection="1">
      <alignment horizontal="left" vertical="center"/>
      <protection locked="0"/>
    </xf>
    <xf numFmtId="0" fontId="60" fillId="4" borderId="5" xfId="0" applyFont="1" applyFill="1" applyBorder="1" applyAlignment="1" applyProtection="1">
      <alignment horizontal="left" vertical="center" wrapText="1"/>
      <protection locked="0"/>
    </xf>
    <xf numFmtId="0" fontId="60" fillId="4" borderId="9" xfId="0" applyFont="1" applyFill="1" applyBorder="1" applyAlignment="1" applyProtection="1">
      <alignment horizontal="left" vertical="center" wrapText="1"/>
      <protection locked="0"/>
    </xf>
    <xf numFmtId="0" fontId="60" fillId="4" borderId="9" xfId="0" applyFont="1" applyFill="1" applyBorder="1" applyAlignment="1" applyProtection="1">
      <alignment horizontal="center" vertical="center"/>
      <protection locked="0"/>
    </xf>
    <xf numFmtId="0" fontId="60" fillId="4" borderId="64" xfId="0" applyFont="1" applyFill="1" applyBorder="1" applyAlignment="1" applyProtection="1">
      <alignment horizontal="center" vertical="center"/>
      <protection locked="0"/>
    </xf>
    <xf numFmtId="0" fontId="60" fillId="0" borderId="3" xfId="0" applyFont="1" applyBorder="1" applyAlignment="1" applyProtection="1">
      <alignment horizontal="left" vertical="center"/>
      <protection locked="0"/>
    </xf>
    <xf numFmtId="0" fontId="60" fillId="4" borderId="3" xfId="0" applyFont="1" applyFill="1" applyBorder="1" applyAlignment="1" applyProtection="1">
      <alignment horizontal="left" vertical="center" wrapText="1"/>
      <protection locked="0"/>
    </xf>
    <xf numFmtId="0" fontId="60" fillId="0" borderId="4" xfId="0" applyFont="1" applyBorder="1" applyAlignment="1" applyProtection="1">
      <alignment horizontal="left" vertical="center" wrapText="1"/>
      <protection locked="0"/>
    </xf>
    <xf numFmtId="0" fontId="60" fillId="0" borderId="4" xfId="0" applyFont="1" applyBorder="1" applyAlignment="1" applyProtection="1">
      <alignment horizontal="left" vertical="center"/>
      <protection locked="0"/>
    </xf>
    <xf numFmtId="0" fontId="60" fillId="4" borderId="4" xfId="0" applyFont="1" applyFill="1" applyBorder="1" applyAlignment="1" applyProtection="1">
      <alignment horizontal="left" vertical="center" wrapText="1"/>
      <protection locked="0"/>
    </xf>
    <xf numFmtId="0" fontId="60" fillId="4" borderId="28" xfId="0" applyFont="1" applyFill="1" applyBorder="1" applyAlignment="1" applyProtection="1">
      <alignment horizontal="center" vertical="center"/>
      <protection locked="0"/>
    </xf>
    <xf numFmtId="0" fontId="60" fillId="4" borderId="31" xfId="0" applyFont="1" applyFill="1" applyBorder="1" applyAlignment="1" applyProtection="1">
      <alignment horizontal="center" vertical="center"/>
      <protection locked="0"/>
    </xf>
    <xf numFmtId="0" fontId="56" fillId="4" borderId="5" xfId="0" applyFont="1" applyFill="1" applyBorder="1" applyAlignment="1" applyProtection="1">
      <alignment vertical="center"/>
      <protection locked="0"/>
    </xf>
    <xf numFmtId="0" fontId="56" fillId="4" borderId="5" xfId="0" applyFont="1" applyFill="1" applyBorder="1" applyAlignment="1" applyProtection="1">
      <alignment vertical="center"/>
      <protection hidden="1"/>
    </xf>
    <xf numFmtId="0" fontId="56" fillId="0" borderId="5" xfId="0" applyFont="1" applyBorder="1" applyAlignment="1" applyProtection="1">
      <alignment wrapText="1"/>
      <protection locked="0"/>
    </xf>
    <xf numFmtId="0" fontId="56" fillId="4" borderId="5" xfId="0" applyFont="1" applyFill="1" applyBorder="1" applyProtection="1">
      <protection hidden="1"/>
    </xf>
    <xf numFmtId="0" fontId="56" fillId="4" borderId="7" xfId="0" applyFont="1" applyFill="1" applyBorder="1" applyAlignment="1" applyProtection="1">
      <alignment vertical="center"/>
      <protection locked="0"/>
    </xf>
    <xf numFmtId="0" fontId="56" fillId="4" borderId="7" xfId="0" applyFont="1" applyFill="1" applyBorder="1" applyAlignment="1" applyProtection="1">
      <alignment vertical="center"/>
      <protection hidden="1"/>
    </xf>
    <xf numFmtId="0" fontId="56" fillId="0" borderId="3" xfId="0" applyFont="1" applyBorder="1" applyAlignment="1" applyProtection="1">
      <alignment wrapText="1"/>
      <protection locked="0"/>
    </xf>
    <xf numFmtId="0" fontId="56" fillId="0" borderId="3" xfId="0" applyFont="1" applyBorder="1" applyProtection="1">
      <protection hidden="1"/>
    </xf>
    <xf numFmtId="0" fontId="56" fillId="4" borderId="7" xfId="0" applyFont="1" applyFill="1" applyBorder="1" applyProtection="1">
      <protection hidden="1"/>
    </xf>
    <xf numFmtId="0" fontId="56" fillId="4" borderId="7" xfId="0" applyFont="1" applyFill="1" applyBorder="1" applyAlignment="1" applyProtection="1">
      <alignment horizontal="center" vertical="center"/>
      <protection hidden="1"/>
    </xf>
    <xf numFmtId="0" fontId="56" fillId="4" borderId="3" xfId="0" applyFont="1" applyFill="1" applyBorder="1" applyAlignment="1" applyProtection="1">
      <alignment vertical="center"/>
      <protection locked="0"/>
    </xf>
    <xf numFmtId="0" fontId="56" fillId="4" borderId="3" xfId="0" applyFont="1" applyFill="1" applyBorder="1" applyAlignment="1" applyProtection="1">
      <alignment vertical="center"/>
      <protection hidden="1"/>
    </xf>
    <xf numFmtId="0" fontId="56" fillId="4" borderId="3" xfId="0" applyFont="1" applyFill="1" applyBorder="1" applyProtection="1">
      <protection hidden="1"/>
    </xf>
    <xf numFmtId="0" fontId="56" fillId="4" borderId="4" xfId="0" applyFont="1" applyFill="1" applyBorder="1" applyAlignment="1" applyProtection="1">
      <alignment vertical="center"/>
      <protection locked="0"/>
    </xf>
    <xf numFmtId="0" fontId="56" fillId="4" borderId="4" xfId="0" applyFont="1" applyFill="1" applyBorder="1" applyAlignment="1" applyProtection="1">
      <alignment vertical="center"/>
      <protection hidden="1"/>
    </xf>
    <xf numFmtId="0" fontId="56" fillId="0" borderId="4" xfId="0" applyFont="1" applyBorder="1" applyAlignment="1" applyProtection="1">
      <alignment wrapText="1"/>
      <protection locked="0"/>
    </xf>
    <xf numFmtId="0" fontId="56" fillId="0" borderId="4" xfId="0" applyFont="1" applyBorder="1" applyAlignment="1" applyProtection="1">
      <alignment vertical="center"/>
      <protection hidden="1"/>
    </xf>
    <xf numFmtId="0" fontId="56" fillId="4" borderId="4" xfId="0" applyFont="1" applyFill="1" applyBorder="1" applyProtection="1">
      <protection hidden="1"/>
    </xf>
    <xf numFmtId="0" fontId="56" fillId="4" borderId="4" xfId="0" applyFont="1" applyFill="1" applyBorder="1" applyAlignment="1" applyProtection="1">
      <alignment horizontal="center" vertical="center"/>
      <protection hidden="1"/>
    </xf>
    <xf numFmtId="0" fontId="56" fillId="0" borderId="5" xfId="0" applyFont="1" applyBorder="1" applyAlignment="1" applyProtection="1">
      <alignment vertical="center"/>
      <protection hidden="1"/>
    </xf>
    <xf numFmtId="0" fontId="56" fillId="0" borderId="5" xfId="0" applyFont="1" applyBorder="1" applyProtection="1">
      <protection locked="0"/>
    </xf>
    <xf numFmtId="0" fontId="56" fillId="0" borderId="3" xfId="0" applyFont="1" applyBorder="1" applyAlignment="1" applyProtection="1">
      <alignment vertical="center"/>
      <protection hidden="1"/>
    </xf>
    <xf numFmtId="0" fontId="56" fillId="0" borderId="9" xfId="0" applyFont="1" applyBorder="1" applyAlignment="1" applyProtection="1">
      <alignment horizontal="left" vertical="center"/>
      <protection locked="0"/>
    </xf>
    <xf numFmtId="0" fontId="56" fillId="4" borderId="6" xfId="0" applyFont="1" applyFill="1" applyBorder="1" applyAlignment="1" applyProtection="1">
      <alignment vertical="center"/>
      <protection locked="0"/>
    </xf>
    <xf numFmtId="0" fontId="56" fillId="4" borderId="6" xfId="0" applyFont="1" applyFill="1" applyBorder="1" applyAlignment="1" applyProtection="1">
      <alignment vertical="center"/>
      <protection hidden="1"/>
    </xf>
    <xf numFmtId="0" fontId="56" fillId="0" borderId="6" xfId="0" applyFont="1" applyBorder="1" applyAlignment="1" applyProtection="1">
      <alignment wrapText="1"/>
      <protection locked="0"/>
    </xf>
    <xf numFmtId="0" fontId="56" fillId="0" borderId="6" xfId="0" applyFont="1" applyBorder="1" applyAlignment="1" applyProtection="1">
      <alignment vertical="center"/>
      <protection hidden="1"/>
    </xf>
    <xf numFmtId="0" fontId="56" fillId="0" borderId="6" xfId="0" applyFont="1" applyBorder="1" applyProtection="1">
      <protection locked="0"/>
    </xf>
    <xf numFmtId="0" fontId="56" fillId="0" borderId="7" xfId="0" applyFont="1" applyBorder="1" applyAlignment="1" applyProtection="1">
      <alignment vertical="center"/>
      <protection locked="0"/>
    </xf>
    <xf numFmtId="0" fontId="56" fillId="0" borderId="7" xfId="0" applyFont="1" applyBorder="1" applyAlignment="1" applyProtection="1">
      <alignment vertical="center"/>
      <protection hidden="1"/>
    </xf>
    <xf numFmtId="0" fontId="56" fillId="0" borderId="6" xfId="0" applyFont="1" applyBorder="1" applyAlignment="1" applyProtection="1">
      <alignment vertical="center"/>
      <protection locked="0"/>
    </xf>
    <xf numFmtId="0" fontId="56" fillId="0" borderId="6" xfId="0" applyFont="1" applyBorder="1" applyProtection="1">
      <protection hidden="1"/>
    </xf>
    <xf numFmtId="0" fontId="56" fillId="0" borderId="5" xfId="0" applyFont="1" applyBorder="1" applyAlignment="1" applyProtection="1">
      <alignment wrapText="1"/>
      <protection hidden="1"/>
    </xf>
    <xf numFmtId="0" fontId="56" fillId="0" borderId="3" xfId="0" applyFont="1" applyBorder="1" applyAlignment="1" applyProtection="1">
      <alignment horizontal="center" vertical="center" wrapText="1"/>
      <protection hidden="1"/>
    </xf>
    <xf numFmtId="0" fontId="56" fillId="0" borderId="3" xfId="0" applyFont="1" applyBorder="1" applyAlignment="1" applyProtection="1">
      <alignment wrapText="1"/>
      <protection hidden="1"/>
    </xf>
    <xf numFmtId="0" fontId="56" fillId="0" borderId="15" xfId="0" applyFont="1" applyBorder="1" applyAlignment="1" applyProtection="1">
      <alignment vertical="center"/>
      <protection locked="0"/>
    </xf>
    <xf numFmtId="0" fontId="56" fillId="0" borderId="15" xfId="0" applyFont="1" applyBorder="1" applyAlignment="1" applyProtection="1">
      <alignment horizontal="left" vertical="center"/>
      <protection locked="0"/>
    </xf>
    <xf numFmtId="14" fontId="56" fillId="0" borderId="3" xfId="0" applyNumberFormat="1" applyFont="1" applyBorder="1" applyAlignment="1" applyProtection="1">
      <alignment horizontal="center" vertical="center"/>
      <protection locked="0"/>
    </xf>
    <xf numFmtId="0" fontId="56" fillId="0" borderId="33" xfId="0" applyFont="1" applyBorder="1" applyAlignment="1" applyProtection="1">
      <alignment horizontal="left" vertical="center" wrapText="1"/>
      <protection locked="0"/>
    </xf>
    <xf numFmtId="0" fontId="56" fillId="0" borderId="15" xfId="0" applyFont="1" applyBorder="1" applyAlignment="1" applyProtection="1">
      <alignment horizontal="left" vertical="center" wrapText="1"/>
      <protection locked="0"/>
    </xf>
    <xf numFmtId="0" fontId="60" fillId="0" borderId="3" xfId="0" applyFont="1" applyBorder="1" applyAlignment="1" applyProtection="1">
      <alignment vertical="center" wrapText="1"/>
      <protection locked="0"/>
    </xf>
    <xf numFmtId="0" fontId="56" fillId="0" borderId="3" xfId="0" applyFont="1" applyBorder="1" applyAlignment="1" applyProtection="1">
      <alignment vertical="center" wrapText="1"/>
      <protection hidden="1"/>
    </xf>
    <xf numFmtId="0" fontId="0" fillId="4" borderId="0" xfId="0" applyFont="1" applyFill="1" applyAlignment="1">
      <alignment horizontal="center" vertical="center" wrapText="1"/>
    </xf>
    <xf numFmtId="0" fontId="15" fillId="4" borderId="0" xfId="0" applyFont="1" applyFill="1" applyBorder="1" applyAlignment="1" applyProtection="1">
      <alignment horizontal="center" vertical="center"/>
    </xf>
    <xf numFmtId="0" fontId="14" fillId="4" borderId="36" xfId="2" applyFont="1" applyFill="1" applyBorder="1" applyAlignment="1">
      <alignment horizontal="center"/>
    </xf>
    <xf numFmtId="0" fontId="30" fillId="16" borderId="51" xfId="0" applyFont="1" applyFill="1" applyBorder="1" applyAlignment="1">
      <alignment horizontal="center" vertical="center" wrapText="1"/>
    </xf>
    <xf numFmtId="0" fontId="30" fillId="16" borderId="46" xfId="0" applyFont="1" applyFill="1" applyBorder="1" applyAlignment="1">
      <alignment horizontal="center" vertical="center" wrapText="1"/>
    </xf>
    <xf numFmtId="165" fontId="53" fillId="0" borderId="92" xfId="0" applyNumberFormat="1" applyFont="1" applyBorder="1" applyAlignment="1">
      <alignment horizontal="center" vertical="center" wrapText="1"/>
    </xf>
    <xf numFmtId="165" fontId="27" fillId="0" borderId="38" xfId="0" applyNumberFormat="1" applyFont="1" applyBorder="1" applyAlignment="1">
      <alignment horizontal="center" vertical="center" wrapText="1"/>
    </xf>
    <xf numFmtId="166" fontId="27" fillId="0" borderId="38" xfId="0" applyNumberFormat="1" applyFont="1" applyBorder="1" applyAlignment="1">
      <alignment horizontal="center" vertical="center" wrapText="1"/>
    </xf>
    <xf numFmtId="0" fontId="37" fillId="15" borderId="48" xfId="0" applyFont="1" applyFill="1" applyBorder="1" applyAlignment="1">
      <alignment vertical="center"/>
    </xf>
    <xf numFmtId="14" fontId="21" fillId="0" borderId="0" xfId="0" applyNumberFormat="1" applyFont="1" applyFill="1" applyBorder="1" applyAlignment="1" applyProtection="1">
      <alignment vertical="center"/>
    </xf>
    <xf numFmtId="0" fontId="13" fillId="21" borderId="36" xfId="2" applyFont="1" applyFill="1" applyBorder="1" applyAlignment="1">
      <alignment horizontal="center" vertical="center" wrapText="1"/>
    </xf>
    <xf numFmtId="0" fontId="7" fillId="21" borderId="36" xfId="2" applyFont="1" applyFill="1" applyBorder="1" applyAlignment="1">
      <alignment horizontal="center" vertical="center" wrapText="1"/>
    </xf>
    <xf numFmtId="14" fontId="28" fillId="21" borderId="48" xfId="0" applyNumberFormat="1" applyFont="1" applyFill="1" applyBorder="1" applyAlignment="1">
      <alignment horizontal="center" vertical="center" wrapText="1"/>
    </xf>
    <xf numFmtId="0" fontId="19" fillId="21" borderId="48" xfId="5" applyFill="1" applyBorder="1" applyAlignment="1">
      <alignment horizontal="center" vertical="center" wrapText="1"/>
    </xf>
    <xf numFmtId="0" fontId="7" fillId="21" borderId="48" xfId="0" applyFont="1" applyFill="1" applyBorder="1" applyAlignment="1">
      <alignment horizontal="center" vertical="center" wrapText="1"/>
    </xf>
    <xf numFmtId="14" fontId="19" fillId="21" borderId="48" xfId="5" applyNumberFormat="1" applyFill="1" applyBorder="1" applyAlignment="1">
      <alignment horizontal="center" vertical="center" wrapText="1"/>
    </xf>
    <xf numFmtId="0" fontId="28" fillId="21" borderId="48" xfId="0" applyFont="1" applyFill="1" applyBorder="1" applyAlignment="1">
      <alignment horizontal="center" vertical="center" wrapText="1"/>
    </xf>
    <xf numFmtId="14" fontId="7" fillId="21" borderId="48" xfId="0" applyNumberFormat="1" applyFont="1" applyFill="1" applyBorder="1" applyAlignment="1">
      <alignment horizontal="center" vertical="center" wrapText="1"/>
    </xf>
    <xf numFmtId="0" fontId="0" fillId="4" borderId="0" xfId="0" applyFont="1" applyFill="1"/>
    <xf numFmtId="165" fontId="53" fillId="21" borderId="38" xfId="0" applyNumberFormat="1" applyFont="1" applyFill="1" applyBorder="1" applyAlignment="1">
      <alignment horizontal="center" vertical="center" wrapText="1"/>
    </xf>
    <xf numFmtId="166" fontId="2" fillId="21" borderId="38" xfId="0" applyNumberFormat="1" applyFont="1" applyFill="1" applyBorder="1" applyAlignment="1">
      <alignment horizontal="center" vertical="center" wrapText="1"/>
    </xf>
    <xf numFmtId="166" fontId="2" fillId="21" borderId="36" xfId="0" applyNumberFormat="1" applyFont="1" applyFill="1" applyBorder="1" applyAlignment="1">
      <alignment horizontal="center" vertical="center" wrapText="1"/>
    </xf>
    <xf numFmtId="165" fontId="53" fillId="21" borderId="36" xfId="0" applyNumberFormat="1" applyFont="1" applyFill="1" applyBorder="1" applyAlignment="1">
      <alignment horizontal="center" vertical="center" wrapText="1"/>
    </xf>
    <xf numFmtId="165" fontId="53" fillId="21" borderId="46" xfId="0" applyNumberFormat="1" applyFont="1" applyFill="1" applyBorder="1" applyAlignment="1">
      <alignment horizontal="center" vertical="center" wrapText="1"/>
    </xf>
    <xf numFmtId="0" fontId="0" fillId="0" borderId="0" xfId="0"/>
    <xf numFmtId="0" fontId="2" fillId="0" borderId="0" xfId="2"/>
    <xf numFmtId="0" fontId="22" fillId="5" borderId="3" xfId="2" applyFont="1" applyFill="1" applyBorder="1" applyAlignment="1">
      <alignment vertical="center"/>
    </xf>
    <xf numFmtId="0" fontId="2" fillId="0" borderId="0" xfId="3"/>
    <xf numFmtId="0" fontId="2" fillId="0" borderId="40" xfId="2" applyBorder="1"/>
    <xf numFmtId="0" fontId="2" fillId="0" borderId="0" xfId="2" applyAlignment="1">
      <alignment wrapText="1"/>
    </xf>
    <xf numFmtId="0" fontId="22" fillId="0" borderId="0" xfId="2" applyFont="1" applyAlignment="1">
      <alignment vertical="center"/>
    </xf>
    <xf numFmtId="0" fontId="22" fillId="5" borderId="0" xfId="2" applyFont="1" applyFill="1" applyAlignment="1">
      <alignment vertical="center"/>
    </xf>
    <xf numFmtId="0" fontId="22" fillId="5" borderId="30" xfId="2" applyFont="1" applyFill="1" applyBorder="1" applyAlignment="1">
      <alignment vertical="center"/>
    </xf>
    <xf numFmtId="0" fontId="25" fillId="13" borderId="0" xfId="3" applyFont="1" applyFill="1" applyAlignment="1">
      <alignment horizontal="left" vertical="top" wrapText="1"/>
    </xf>
    <xf numFmtId="0" fontId="25" fillId="13" borderId="0" xfId="3" applyFont="1" applyFill="1" applyAlignment="1">
      <alignment horizontal="center" vertical="top" wrapText="1"/>
    </xf>
    <xf numFmtId="0" fontId="0" fillId="0" borderId="0" xfId="0" applyAlignment="1">
      <alignment wrapText="1"/>
    </xf>
    <xf numFmtId="0" fontId="1" fillId="0" borderId="0" xfId="0" applyFont="1"/>
    <xf numFmtId="0" fontId="1" fillId="0" borderId="0" xfId="0" applyFont="1" applyAlignment="1">
      <alignment wrapText="1"/>
    </xf>
    <xf numFmtId="0" fontId="62" fillId="0" borderId="77" xfId="0" applyFont="1" applyBorder="1" applyAlignment="1">
      <alignment horizontal="center" vertical="center" wrapText="1"/>
    </xf>
    <xf numFmtId="165" fontId="53" fillId="0" borderId="52" xfId="0" applyNumberFormat="1" applyFont="1" applyBorder="1" applyAlignment="1">
      <alignment horizontal="center" vertical="center" wrapText="1"/>
    </xf>
    <xf numFmtId="0" fontId="24" fillId="13" borderId="0" xfId="3" applyFont="1" applyFill="1" applyBorder="1" applyAlignment="1">
      <alignment horizontal="center" vertical="center" wrapText="1"/>
    </xf>
    <xf numFmtId="14" fontId="10" fillId="0" borderId="56" xfId="0" applyNumberFormat="1" applyFont="1" applyBorder="1" applyAlignment="1">
      <alignment horizontal="center" vertical="center"/>
    </xf>
    <xf numFmtId="14" fontId="10" fillId="0" borderId="63" xfId="0" applyNumberFormat="1" applyFont="1" applyBorder="1" applyAlignment="1">
      <alignment horizontal="center" vertical="center"/>
    </xf>
    <xf numFmtId="0" fontId="10" fillId="0" borderId="2" xfId="0" applyFont="1" applyBorder="1" applyAlignment="1">
      <alignment horizontal="center" vertical="center"/>
    </xf>
    <xf numFmtId="0" fontId="53" fillId="0" borderId="52" xfId="0" applyFont="1" applyBorder="1" applyAlignment="1">
      <alignment horizontal="center" vertical="center" wrapText="1"/>
    </xf>
    <xf numFmtId="0" fontId="31" fillId="16" borderId="52" xfId="0" applyFont="1" applyFill="1" applyBorder="1" applyAlignment="1">
      <alignment horizontal="center" vertical="center" wrapText="1"/>
    </xf>
    <xf numFmtId="166" fontId="19" fillId="21" borderId="36" xfId="5" applyNumberFormat="1" applyFill="1" applyBorder="1" applyAlignment="1">
      <alignment horizontal="center" vertical="center" wrapText="1"/>
    </xf>
    <xf numFmtId="0" fontId="0" fillId="4" borderId="0" xfId="0" applyFill="1"/>
    <xf numFmtId="0" fontId="0" fillId="0" borderId="0" xfId="0"/>
    <xf numFmtId="0" fontId="64" fillId="21" borderId="36" xfId="0" applyFont="1" applyFill="1" applyBorder="1" applyAlignment="1">
      <alignment horizontal="center" vertical="center" wrapText="1"/>
    </xf>
    <xf numFmtId="0" fontId="2" fillId="21" borderId="36" xfId="0" applyFont="1" applyFill="1" applyBorder="1" applyAlignment="1">
      <alignment horizontal="center" vertical="center" wrapText="1"/>
    </xf>
    <xf numFmtId="165" fontId="2" fillId="21" borderId="36" xfId="0" applyNumberFormat="1" applyFont="1" applyFill="1" applyBorder="1" applyAlignment="1">
      <alignment horizontal="center" vertical="center" wrapText="1"/>
    </xf>
    <xf numFmtId="0" fontId="19" fillId="21" borderId="36" xfId="5" applyFill="1" applyBorder="1" applyAlignment="1">
      <alignment horizontal="center" vertical="center" wrapText="1"/>
    </xf>
    <xf numFmtId="0" fontId="22" fillId="23" borderId="3" xfId="2" applyFont="1" applyFill="1" applyBorder="1" applyAlignment="1">
      <alignment horizontal="center" vertical="center" wrapText="1"/>
    </xf>
    <xf numFmtId="0" fontId="22" fillId="6" borderId="3" xfId="2" applyFont="1" applyFill="1" applyBorder="1" applyAlignment="1">
      <alignment horizontal="center" vertical="center" wrapText="1"/>
    </xf>
    <xf numFmtId="0" fontId="13" fillId="21" borderId="94" xfId="0" applyFont="1" applyFill="1" applyBorder="1" applyAlignment="1">
      <alignment horizontal="center" vertical="center" wrapText="1"/>
    </xf>
    <xf numFmtId="0" fontId="13" fillId="21" borderId="94" xfId="0" applyFont="1" applyFill="1" applyBorder="1" applyAlignment="1">
      <alignment horizontal="center" vertical="center"/>
    </xf>
    <xf numFmtId="0" fontId="28" fillId="21" borderId="94" xfId="0" applyFont="1" applyFill="1" applyBorder="1" applyAlignment="1">
      <alignment horizontal="center" vertical="center" wrapText="1"/>
    </xf>
    <xf numFmtId="0" fontId="7" fillId="21" borderId="94" xfId="0" applyFont="1" applyFill="1" applyBorder="1" applyAlignment="1">
      <alignment horizontal="center" vertical="center" wrapText="1"/>
    </xf>
    <xf numFmtId="0" fontId="68" fillId="4" borderId="3" xfId="0" applyFont="1" applyFill="1" applyBorder="1" applyAlignment="1">
      <alignment horizontal="center" vertical="center"/>
    </xf>
    <xf numFmtId="9" fontId="68" fillId="4" borderId="3" xfId="0" applyNumberFormat="1" applyFont="1" applyFill="1" applyBorder="1" applyAlignment="1">
      <alignment horizontal="center" vertical="center"/>
    </xf>
    <xf numFmtId="9" fontId="68" fillId="4" borderId="3" xfId="7" applyFont="1" applyFill="1" applyBorder="1" applyAlignment="1">
      <alignment horizontal="center" vertical="center"/>
    </xf>
    <xf numFmtId="0" fontId="67" fillId="4" borderId="3" xfId="0" applyFont="1" applyFill="1" applyBorder="1" applyAlignment="1">
      <alignment horizontal="center" vertical="center" wrapText="1"/>
    </xf>
    <xf numFmtId="0" fontId="67" fillId="4" borderId="3" xfId="0" applyFont="1" applyFill="1" applyBorder="1" applyAlignment="1">
      <alignment horizontal="justify" vertical="center" wrapText="1"/>
    </xf>
    <xf numFmtId="0" fontId="56" fillId="0" borderId="10" xfId="0" applyFont="1" applyBorder="1" applyAlignment="1" applyProtection="1">
      <alignment horizontal="left" vertical="center"/>
      <protection locked="0"/>
    </xf>
    <xf numFmtId="0" fontId="56" fillId="0" borderId="8" xfId="0" applyFont="1" applyBorder="1" applyAlignment="1" applyProtection="1">
      <alignment horizontal="left" vertical="center"/>
      <protection locked="0"/>
    </xf>
    <xf numFmtId="0" fontId="56" fillId="0" borderId="7" xfId="0" applyFont="1" applyBorder="1" applyAlignment="1" applyProtection="1">
      <alignment horizontal="left" vertical="center"/>
      <protection locked="0"/>
    </xf>
    <xf numFmtId="0" fontId="56" fillId="0" borderId="3" xfId="0" applyFont="1" applyBorder="1" applyAlignment="1" applyProtection="1">
      <alignment horizontal="left" vertical="center"/>
      <protection locked="0"/>
    </xf>
    <xf numFmtId="0" fontId="56" fillId="0" borderId="6" xfId="0" applyFont="1" applyBorder="1" applyAlignment="1" applyProtection="1">
      <alignment horizontal="left" vertical="center"/>
      <protection locked="0"/>
    </xf>
    <xf numFmtId="0" fontId="56" fillId="0" borderId="5" xfId="0" applyFont="1" applyBorder="1" applyAlignment="1" applyProtection="1">
      <alignment horizontal="left" vertical="center"/>
      <protection locked="0"/>
    </xf>
    <xf numFmtId="0" fontId="56" fillId="0" borderId="4" xfId="0" applyFont="1" applyBorder="1" applyAlignment="1" applyProtection="1">
      <alignment horizontal="left" vertical="center"/>
      <protection locked="0"/>
    </xf>
    <xf numFmtId="0" fontId="56" fillId="0" borderId="10" xfId="0" applyFont="1" applyBorder="1" applyAlignment="1" applyProtection="1">
      <alignment horizontal="center" vertical="center"/>
      <protection locked="0"/>
    </xf>
    <xf numFmtId="0" fontId="56" fillId="4" borderId="5" xfId="0" applyFont="1" applyFill="1" applyBorder="1" applyAlignment="1" applyProtection="1">
      <alignment horizontal="left" vertical="center" wrapText="1"/>
      <protection locked="0"/>
    </xf>
    <xf numFmtId="0" fontId="56" fillId="4" borderId="7" xfId="0" applyFont="1" applyFill="1" applyBorder="1" applyAlignment="1" applyProtection="1">
      <alignment horizontal="left" vertical="center" wrapText="1"/>
      <protection locked="0"/>
    </xf>
    <xf numFmtId="0" fontId="56" fillId="4" borderId="3" xfId="0" applyFont="1" applyFill="1" applyBorder="1" applyAlignment="1" applyProtection="1">
      <alignment horizontal="left" vertical="center" wrapText="1"/>
      <protection locked="0"/>
    </xf>
    <xf numFmtId="0" fontId="56" fillId="4" borderId="4" xfId="0" applyFont="1" applyFill="1" applyBorder="1" applyAlignment="1" applyProtection="1">
      <alignment horizontal="left" vertical="center" wrapText="1"/>
      <protection locked="0"/>
    </xf>
    <xf numFmtId="0" fontId="56" fillId="4" borderId="5" xfId="0" applyFont="1" applyFill="1" applyBorder="1" applyAlignment="1" applyProtection="1">
      <alignment horizontal="left" vertical="center"/>
      <protection hidden="1"/>
    </xf>
    <xf numFmtId="0" fontId="56" fillId="4" borderId="7" xfId="0" applyFont="1" applyFill="1" applyBorder="1" applyAlignment="1" applyProtection="1">
      <alignment horizontal="left" vertical="center"/>
      <protection hidden="1"/>
    </xf>
    <xf numFmtId="0" fontId="56" fillId="4" borderId="3" xfId="0" applyFont="1" applyFill="1" applyBorder="1" applyAlignment="1" applyProtection="1">
      <alignment horizontal="left" vertical="center"/>
      <protection hidden="1"/>
    </xf>
    <xf numFmtId="0" fontId="56" fillId="4" borderId="4" xfId="0" applyFont="1" applyFill="1" applyBorder="1" applyAlignment="1" applyProtection="1">
      <alignment horizontal="left" vertical="center"/>
      <protection hidden="1"/>
    </xf>
    <xf numFmtId="0" fontId="56" fillId="4" borderId="6" xfId="0" applyFont="1" applyFill="1" applyBorder="1" applyAlignment="1" applyProtection="1">
      <alignment horizontal="left" vertical="center"/>
      <protection locked="0"/>
    </xf>
    <xf numFmtId="0" fontId="56" fillId="0" borderId="3" xfId="0" applyFont="1" applyBorder="1" applyAlignment="1" applyProtection="1">
      <alignment vertical="center" wrapText="1"/>
      <protection locked="0"/>
    </xf>
    <xf numFmtId="0" fontId="56" fillId="0" borderId="10" xfId="0" applyFont="1" applyBorder="1" applyAlignment="1" applyProtection="1">
      <alignment horizontal="left" vertical="center" wrapText="1"/>
      <protection locked="0"/>
    </xf>
    <xf numFmtId="0" fontId="56" fillId="0" borderId="28" xfId="0" applyFont="1" applyBorder="1" applyAlignment="1" applyProtection="1">
      <alignment horizontal="left" vertical="center" wrapText="1"/>
      <protection locked="0"/>
    </xf>
    <xf numFmtId="0" fontId="56" fillId="0" borderId="5" xfId="0" applyFont="1" applyBorder="1" applyAlignment="1" applyProtection="1">
      <alignment horizontal="left" vertical="center" wrapText="1"/>
      <protection locked="0"/>
    </xf>
    <xf numFmtId="0" fontId="56" fillId="0" borderId="6" xfId="0" applyFont="1" applyBorder="1" applyAlignment="1" applyProtection="1">
      <alignment horizontal="left" vertical="center" wrapText="1"/>
      <protection locked="0"/>
    </xf>
    <xf numFmtId="0" fontId="56" fillId="0" borderId="5" xfId="0" applyFont="1" applyBorder="1" applyAlignment="1" applyProtection="1">
      <alignment vertical="center" wrapText="1"/>
      <protection locked="0"/>
    </xf>
    <xf numFmtId="0" fontId="56" fillId="0" borderId="5" xfId="0" applyFont="1" applyBorder="1" applyAlignment="1" applyProtection="1">
      <alignment horizontal="left" vertical="center" wrapText="1"/>
      <protection hidden="1"/>
    </xf>
    <xf numFmtId="0" fontId="56" fillId="0" borderId="3" xfId="0" applyFont="1" applyBorder="1" applyAlignment="1" applyProtection="1">
      <alignment horizontal="left" vertical="center" wrapText="1"/>
      <protection hidden="1"/>
    </xf>
    <xf numFmtId="0" fontId="56" fillId="0" borderId="4" xfId="0" applyFont="1" applyBorder="1" applyAlignment="1" applyProtection="1">
      <alignment horizontal="left" vertical="center" wrapText="1"/>
      <protection hidden="1"/>
    </xf>
    <xf numFmtId="0" fontId="56" fillId="0" borderId="10" xfId="0" applyFont="1" applyBorder="1" applyAlignment="1" applyProtection="1">
      <alignment horizontal="center" vertical="center" wrapText="1"/>
      <protection hidden="1"/>
    </xf>
    <xf numFmtId="0" fontId="56" fillId="0" borderId="8" xfId="0" applyFont="1" applyBorder="1" applyAlignment="1" applyProtection="1">
      <alignment horizontal="center" vertical="center" wrapText="1"/>
      <protection hidden="1"/>
    </xf>
    <xf numFmtId="0" fontId="56" fillId="0" borderId="28" xfId="0" applyFont="1" applyBorder="1" applyAlignment="1" applyProtection="1">
      <alignment horizontal="center" vertical="center" wrapText="1"/>
      <protection hidden="1"/>
    </xf>
    <xf numFmtId="0" fontId="56" fillId="0" borderId="10" xfId="0" applyFont="1" applyBorder="1" applyAlignment="1" applyProtection="1">
      <alignment horizontal="left" vertical="center" wrapText="1"/>
      <protection hidden="1"/>
    </xf>
    <xf numFmtId="0" fontId="56" fillId="0" borderId="10" xfId="0" applyFont="1" applyBorder="1" applyAlignment="1" applyProtection="1">
      <alignment horizontal="center" vertical="center"/>
      <protection hidden="1"/>
    </xf>
    <xf numFmtId="0" fontId="56" fillId="0" borderId="8" xfId="0" applyFont="1" applyBorder="1" applyAlignment="1" applyProtection="1">
      <alignment horizontal="center" vertical="center"/>
      <protection hidden="1"/>
    </xf>
    <xf numFmtId="0" fontId="56" fillId="0" borderId="6" xfId="0" applyFont="1" applyBorder="1" applyAlignment="1" applyProtection="1">
      <alignment horizontal="left" vertical="center" wrapText="1"/>
      <protection hidden="1"/>
    </xf>
    <xf numFmtId="0" fontId="56" fillId="0" borderId="3" xfId="0" applyFont="1" applyBorder="1" applyAlignment="1" applyProtection="1">
      <alignment horizontal="left" vertical="center" wrapText="1"/>
      <protection locked="0"/>
    </xf>
    <xf numFmtId="0" fontId="56" fillId="0" borderId="4" xfId="0" applyFont="1" applyBorder="1" applyAlignment="1" applyProtection="1">
      <alignment horizontal="left" vertical="center" wrapText="1"/>
      <protection locked="0"/>
    </xf>
    <xf numFmtId="0" fontId="56" fillId="0" borderId="4" xfId="0" applyFont="1" applyBorder="1" applyAlignment="1" applyProtection="1">
      <alignment vertical="center" wrapText="1"/>
      <protection locked="0"/>
    </xf>
    <xf numFmtId="0" fontId="56" fillId="0" borderId="8" xfId="0" applyFont="1" applyBorder="1" applyAlignment="1" applyProtection="1">
      <alignment vertical="center" wrapText="1"/>
      <protection locked="0"/>
    </xf>
    <xf numFmtId="0" fontId="56" fillId="0" borderId="7" xfId="0" applyFont="1" applyBorder="1" applyAlignment="1" applyProtection="1">
      <alignment horizontal="left" vertical="center" wrapText="1"/>
      <protection locked="0"/>
    </xf>
    <xf numFmtId="0" fontId="56" fillId="0" borderId="5" xfId="0" applyFont="1" applyBorder="1" applyAlignment="1" applyProtection="1">
      <alignment horizontal="center" vertical="center"/>
      <protection locked="0"/>
    </xf>
    <xf numFmtId="0" fontId="56" fillId="0" borderId="6" xfId="0" applyFont="1" applyBorder="1" applyAlignment="1" applyProtection="1">
      <alignment horizontal="center" vertical="center"/>
      <protection locked="0"/>
    </xf>
    <xf numFmtId="0" fontId="56" fillId="4" borderId="10" xfId="0" applyFont="1" applyFill="1" applyBorder="1" applyAlignment="1" applyProtection="1">
      <alignment horizontal="center" vertical="center" wrapText="1"/>
      <protection hidden="1"/>
    </xf>
    <xf numFmtId="0" fontId="56" fillId="4" borderId="8" xfId="0" applyFont="1" applyFill="1" applyBorder="1" applyAlignment="1" applyProtection="1">
      <alignment horizontal="center" vertical="center" wrapText="1"/>
      <protection hidden="1"/>
    </xf>
    <xf numFmtId="0" fontId="56" fillId="0" borderId="5" xfId="0" applyFont="1" applyBorder="1" applyAlignment="1" applyProtection="1">
      <alignment horizontal="center" vertical="center"/>
      <protection hidden="1"/>
    </xf>
    <xf numFmtId="0" fontId="56" fillId="0" borderId="3" xfId="0" applyFont="1" applyBorder="1" applyAlignment="1" applyProtection="1">
      <alignment horizontal="center" vertical="center"/>
      <protection hidden="1"/>
    </xf>
    <xf numFmtId="0" fontId="56" fillId="0" borderId="7" xfId="0" applyFont="1" applyBorder="1" applyAlignment="1" applyProtection="1">
      <alignment horizontal="center" vertical="center"/>
      <protection locked="0"/>
    </xf>
    <xf numFmtId="0" fontId="56" fillId="0" borderId="3" xfId="0" applyFont="1" applyBorder="1" applyAlignment="1" applyProtection="1">
      <alignment horizontal="center" vertical="center"/>
      <protection locked="0"/>
    </xf>
    <xf numFmtId="0" fontId="56" fillId="0" borderId="7" xfId="0" applyFont="1" applyBorder="1" applyAlignment="1" applyProtection="1">
      <alignment horizontal="left" vertical="center"/>
      <protection hidden="1"/>
    </xf>
    <xf numFmtId="0" fontId="56" fillId="0" borderId="3" xfId="0" applyFont="1" applyBorder="1" applyAlignment="1" applyProtection="1">
      <alignment horizontal="left" vertical="center"/>
      <protection hidden="1"/>
    </xf>
    <xf numFmtId="0" fontId="56" fillId="0" borderId="6" xfId="0" applyFont="1" applyBorder="1" applyAlignment="1" applyProtection="1">
      <alignment horizontal="left" vertical="center"/>
      <protection hidden="1"/>
    </xf>
    <xf numFmtId="0" fontId="56" fillId="0" borderId="18" xfId="0" applyFont="1" applyBorder="1" applyAlignment="1" applyProtection="1">
      <alignment horizontal="center" vertical="center"/>
      <protection locked="0"/>
    </xf>
    <xf numFmtId="0" fontId="56" fillId="0" borderId="3" xfId="0" applyFont="1" applyBorder="1" applyAlignment="1" applyProtection="1">
      <alignment horizontal="center" vertical="center" wrapText="1"/>
      <protection locked="0"/>
    </xf>
    <xf numFmtId="0" fontId="56" fillId="0" borderId="7" xfId="0" applyFont="1" applyBorder="1" applyAlignment="1" applyProtection="1">
      <alignment horizontal="center" vertical="center"/>
      <protection hidden="1"/>
    </xf>
    <xf numFmtId="0" fontId="56" fillId="0" borderId="6" xfId="0" applyFont="1" applyBorder="1" applyAlignment="1" applyProtection="1">
      <alignment horizontal="center" vertical="center"/>
      <protection hidden="1"/>
    </xf>
    <xf numFmtId="14" fontId="56" fillId="0" borderId="10" xfId="0" applyNumberFormat="1" applyFont="1" applyBorder="1" applyAlignment="1" applyProtection="1">
      <alignment horizontal="center" vertical="center" wrapText="1"/>
      <protection locked="0"/>
    </xf>
    <xf numFmtId="14" fontId="56" fillId="0" borderId="8" xfId="0" applyNumberFormat="1" applyFont="1" applyBorder="1" applyAlignment="1" applyProtection="1">
      <alignment horizontal="center" vertical="center" wrapText="1"/>
      <protection locked="0"/>
    </xf>
    <xf numFmtId="0" fontId="56" fillId="4" borderId="5" xfId="0" applyFont="1" applyFill="1" applyBorder="1" applyAlignment="1" applyProtection="1">
      <alignment horizontal="center" vertical="center"/>
      <protection hidden="1"/>
    </xf>
    <xf numFmtId="0" fontId="56" fillId="4" borderId="3" xfId="0" applyFont="1" applyFill="1" applyBorder="1" applyAlignment="1" applyProtection="1">
      <alignment horizontal="center" vertical="center"/>
      <protection hidden="1"/>
    </xf>
    <xf numFmtId="0" fontId="56" fillId="4" borderId="6" xfId="0" applyFont="1" applyFill="1" applyBorder="1" applyAlignment="1" applyProtection="1">
      <alignment horizontal="center" vertical="center"/>
      <protection hidden="1"/>
    </xf>
    <xf numFmtId="0" fontId="56" fillId="4" borderId="6" xfId="0" applyFont="1" applyFill="1" applyBorder="1" applyAlignment="1" applyProtection="1">
      <alignment horizontal="left" vertical="center"/>
      <protection hidden="1"/>
    </xf>
    <xf numFmtId="0" fontId="56" fillId="0" borderId="10" xfId="0" applyFont="1" applyBorder="1" applyAlignment="1" applyProtection="1">
      <alignment horizontal="left" vertical="center"/>
      <protection hidden="1"/>
    </xf>
    <xf numFmtId="0" fontId="56" fillId="0" borderId="3" xfId="0" applyFont="1" applyBorder="1" applyAlignment="1" applyProtection="1">
      <alignment vertical="center"/>
      <protection locked="0"/>
    </xf>
    <xf numFmtId="0" fontId="57" fillId="3" borderId="4" xfId="0" applyFont="1" applyFill="1" applyBorder="1" applyAlignment="1" applyProtection="1">
      <alignment horizontal="center" vertical="center" wrapText="1"/>
      <protection locked="0"/>
    </xf>
    <xf numFmtId="0" fontId="57" fillId="3" borderId="8" xfId="0" applyFont="1" applyFill="1" applyBorder="1" applyAlignment="1" applyProtection="1">
      <alignment horizontal="center" vertical="center" wrapText="1"/>
      <protection locked="0"/>
    </xf>
    <xf numFmtId="0" fontId="57" fillId="3" borderId="4" xfId="0" applyFont="1" applyFill="1" applyBorder="1" applyAlignment="1" applyProtection="1">
      <alignment horizontal="left" vertical="center" wrapText="1"/>
      <protection locked="0"/>
    </xf>
    <xf numFmtId="0" fontId="57" fillId="3" borderId="12" xfId="0" applyFont="1" applyFill="1" applyBorder="1" applyAlignment="1" applyProtection="1">
      <alignment horizontal="center" vertical="center" wrapText="1"/>
      <protection locked="0"/>
    </xf>
    <xf numFmtId="0" fontId="57" fillId="3" borderId="3" xfId="0" applyFont="1" applyFill="1" applyBorder="1" applyAlignment="1" applyProtection="1">
      <alignment horizontal="center" vertical="center" wrapText="1"/>
      <protection locked="0"/>
    </xf>
    <xf numFmtId="0" fontId="56" fillId="0" borderId="31" xfId="0" applyFont="1" applyBorder="1" applyAlignment="1" applyProtection="1">
      <alignment horizontal="center" vertical="center"/>
      <protection locked="0"/>
    </xf>
    <xf numFmtId="0" fontId="56" fillId="0" borderId="33" xfId="0" applyFont="1" applyBorder="1" applyAlignment="1" applyProtection="1">
      <alignment horizontal="center" vertical="center" wrapText="1"/>
      <protection locked="0"/>
    </xf>
    <xf numFmtId="0" fontId="56" fillId="0" borderId="31" xfId="0" applyFont="1" applyBorder="1" applyAlignment="1" applyProtection="1">
      <alignment horizontal="center" vertical="center" wrapText="1"/>
      <protection locked="0"/>
    </xf>
    <xf numFmtId="0" fontId="56" fillId="0" borderId="5" xfId="0" applyFont="1" applyBorder="1" applyAlignment="1" applyProtection="1">
      <alignment horizontal="left" vertical="center"/>
      <protection hidden="1"/>
    </xf>
    <xf numFmtId="0" fontId="56" fillId="4" borderId="6" xfId="0" applyFont="1" applyFill="1" applyBorder="1" applyAlignment="1" applyProtection="1">
      <alignment horizontal="left" vertical="center" wrapText="1"/>
      <protection locked="0"/>
    </xf>
    <xf numFmtId="14" fontId="56" fillId="0" borderId="10" xfId="0" applyNumberFormat="1" applyFont="1" applyBorder="1" applyAlignment="1" applyProtection="1">
      <alignment horizontal="center" vertical="center"/>
      <protection locked="0"/>
    </xf>
    <xf numFmtId="0" fontId="1" fillId="0" borderId="0" xfId="0" applyFont="1"/>
    <xf numFmtId="0" fontId="0" fillId="0" borderId="0" xfId="0" applyAlignment="1">
      <alignment horizontal="center"/>
    </xf>
    <xf numFmtId="165" fontId="2" fillId="21" borderId="92" xfId="0" applyNumberFormat="1" applyFont="1" applyFill="1" applyBorder="1" applyAlignment="1">
      <alignment horizontal="center" vertical="center" wrapText="1"/>
    </xf>
    <xf numFmtId="0" fontId="11" fillId="0" borderId="3" xfId="0" applyFont="1" applyBorder="1"/>
    <xf numFmtId="166" fontId="27" fillId="0" borderId="95" xfId="0" applyNumberFormat="1" applyFont="1" applyBorder="1" applyAlignment="1">
      <alignment horizontal="center" vertical="center" wrapText="1"/>
    </xf>
    <xf numFmtId="166" fontId="2" fillId="21" borderId="95" xfId="0" applyNumberFormat="1" applyFont="1" applyFill="1" applyBorder="1" applyAlignment="1">
      <alignment horizontal="center" vertical="center" wrapText="1"/>
    </xf>
    <xf numFmtId="166" fontId="2" fillId="21" borderId="92" xfId="0" applyNumberFormat="1" applyFont="1" applyFill="1" applyBorder="1" applyAlignment="1">
      <alignment horizontal="center" vertical="center" wrapText="1"/>
    </xf>
    <xf numFmtId="0" fontId="2" fillId="21" borderId="47" xfId="0" applyFont="1" applyFill="1" applyBorder="1" applyAlignment="1">
      <alignment horizontal="center" vertical="center" wrapText="1"/>
    </xf>
    <xf numFmtId="0" fontId="11" fillId="0" borderId="3" xfId="0" applyFont="1" applyBorder="1" applyAlignment="1">
      <alignment wrapText="1"/>
    </xf>
    <xf numFmtId="0" fontId="11" fillId="0" borderId="3" xfId="0" applyFont="1" applyBorder="1" applyAlignment="1">
      <alignment horizontal="left" vertical="center" wrapText="1"/>
    </xf>
    <xf numFmtId="10" fontId="0" fillId="0" borderId="3" xfId="0" applyNumberFormat="1" applyBorder="1"/>
    <xf numFmtId="0" fontId="2" fillId="0" borderId="3" xfId="3" applyBorder="1" applyAlignment="1">
      <alignment vertical="center" wrapText="1"/>
    </xf>
    <xf numFmtId="0" fontId="2" fillId="16" borderId="3" xfId="0" applyFont="1" applyFill="1" applyBorder="1" applyAlignment="1">
      <alignment horizontal="left" vertical="center" wrapText="1"/>
    </xf>
    <xf numFmtId="0" fontId="77" fillId="0" borderId="3" xfId="0" applyFont="1" applyBorder="1" applyAlignment="1">
      <alignment horizontal="center" wrapText="1"/>
    </xf>
    <xf numFmtId="0" fontId="2" fillId="0" borderId="3" xfId="0" applyFont="1" applyBorder="1" applyAlignment="1">
      <alignment horizontal="left" vertical="center" wrapText="1"/>
    </xf>
    <xf numFmtId="0" fontId="11" fillId="0" borderId="3" xfId="0" applyFont="1" applyBorder="1" applyAlignment="1">
      <alignment vertical="center" wrapText="1"/>
    </xf>
    <xf numFmtId="0" fontId="19" fillId="0" borderId="0" xfId="5" applyAlignment="1">
      <alignment vertical="center" wrapText="1"/>
    </xf>
    <xf numFmtId="0" fontId="2" fillId="16" borderId="3" xfId="0" applyFont="1" applyFill="1" applyBorder="1" applyAlignment="1">
      <alignment vertical="center" wrapText="1"/>
    </xf>
    <xf numFmtId="0" fontId="0" fillId="0" borderId="3" xfId="0" applyBorder="1" applyAlignment="1">
      <alignment horizontal="center" vertical="center"/>
    </xf>
    <xf numFmtId="0" fontId="0" fillId="0" borderId="3" xfId="0" applyBorder="1" applyAlignment="1">
      <alignment horizontal="left" vertical="center" wrapText="1" indent="2"/>
    </xf>
    <xf numFmtId="10" fontId="11" fillId="0" borderId="3" xfId="0" applyNumberFormat="1" applyFont="1" applyBorder="1"/>
    <xf numFmtId="0" fontId="19" fillId="0" borderId="0" xfId="5" applyFill="1" applyAlignment="1">
      <alignment vertical="center" wrapText="1"/>
    </xf>
    <xf numFmtId="0" fontId="19" fillId="0" borderId="36" xfId="5" applyFill="1" applyBorder="1" applyAlignment="1">
      <alignment horizontal="center" vertical="center" wrapText="1"/>
    </xf>
    <xf numFmtId="0" fontId="19" fillId="0" borderId="0" xfId="5" applyFill="1" applyAlignment="1">
      <alignment vertical="center"/>
    </xf>
    <xf numFmtId="164" fontId="7" fillId="21" borderId="92" xfId="2" applyNumberFormat="1" applyFont="1" applyFill="1" applyBorder="1" applyAlignment="1">
      <alignment horizontal="center" vertical="center"/>
    </xf>
    <xf numFmtId="164" fontId="7" fillId="21" borderId="92" xfId="2" applyNumberFormat="1" applyFont="1" applyFill="1" applyBorder="1" applyAlignment="1">
      <alignment horizontal="center" vertical="center" wrapText="1"/>
    </xf>
    <xf numFmtId="0" fontId="71" fillId="0" borderId="3" xfId="2" applyFont="1" applyBorder="1" applyAlignment="1">
      <alignment horizontal="left" vertical="center" wrapText="1" shrinkToFit="1"/>
    </xf>
    <xf numFmtId="10" fontId="71" fillId="0" borderId="3" xfId="2" applyNumberFormat="1" applyFont="1" applyBorder="1" applyAlignment="1">
      <alignment vertical="center"/>
    </xf>
    <xf numFmtId="0" fontId="72" fillId="0" borderId="3" xfId="2" applyFont="1" applyBorder="1" applyAlignment="1">
      <alignment vertical="center" wrapText="1"/>
    </xf>
    <xf numFmtId="0" fontId="73" fillId="0" borderId="3" xfId="2" applyFont="1" applyBorder="1" applyAlignment="1">
      <alignment vertical="center" wrapText="1"/>
    </xf>
    <xf numFmtId="0" fontId="71" fillId="0" borderId="3" xfId="2" applyFont="1" applyBorder="1" applyAlignment="1">
      <alignment horizontal="center" vertical="center" wrapText="1" shrinkToFit="1"/>
    </xf>
    <xf numFmtId="167" fontId="72" fillId="0" borderId="3" xfId="2" applyNumberFormat="1" applyFont="1" applyBorder="1" applyAlignment="1">
      <alignment vertical="center" wrapText="1"/>
    </xf>
    <xf numFmtId="0" fontId="74" fillId="0" borderId="3" xfId="2" applyFont="1" applyBorder="1" applyAlignment="1">
      <alignment vertical="center"/>
    </xf>
    <xf numFmtId="0" fontId="71" fillId="0" borderId="3" xfId="2" applyFont="1" applyBorder="1" applyAlignment="1">
      <alignment vertical="center" wrapText="1"/>
    </xf>
    <xf numFmtId="0" fontId="71" fillId="0" borderId="3" xfId="2" applyFont="1" applyBorder="1"/>
    <xf numFmtId="0" fontId="71" fillId="0" borderId="3" xfId="2" applyFont="1" applyBorder="1" applyAlignment="1">
      <alignment vertical="center"/>
    </xf>
    <xf numFmtId="0" fontId="70" fillId="0" borderId="3" xfId="2" applyFont="1" applyBorder="1" applyAlignment="1">
      <alignment vertical="center" wrapText="1"/>
    </xf>
    <xf numFmtId="0" fontId="76" fillId="0" borderId="3" xfId="2" applyFont="1" applyBorder="1" applyAlignment="1">
      <alignment vertical="center" wrapText="1"/>
    </xf>
    <xf numFmtId="165" fontId="13" fillId="21" borderId="94" xfId="0" applyNumberFormat="1" applyFont="1" applyFill="1" applyBorder="1" applyAlignment="1">
      <alignment horizontal="center" vertical="center" wrapText="1"/>
    </xf>
    <xf numFmtId="165" fontId="7" fillId="21" borderId="94" xfId="0" applyNumberFormat="1" applyFont="1" applyFill="1" applyBorder="1" applyAlignment="1">
      <alignment horizontal="center" vertical="center" wrapText="1"/>
    </xf>
    <xf numFmtId="9" fontId="0" fillId="0" borderId="3" xfId="0" applyNumberFormat="1" applyBorder="1" applyAlignment="1">
      <alignment horizontal="center" vertical="center"/>
    </xf>
    <xf numFmtId="0" fontId="0" fillId="0" borderId="3" xfId="0" applyBorder="1" applyAlignment="1">
      <alignment vertical="center" wrapText="1"/>
    </xf>
    <xf numFmtId="9" fontId="0" fillId="0" borderId="3" xfId="0" applyNumberFormat="1" applyBorder="1" applyAlignment="1">
      <alignment horizontal="center" vertical="center" wrapText="1"/>
    </xf>
    <xf numFmtId="0" fontId="0" fillId="0" borderId="3" xfId="0" applyFill="1" applyBorder="1" applyAlignment="1">
      <alignment wrapText="1"/>
    </xf>
    <xf numFmtId="10" fontId="0" fillId="0" borderId="3" xfId="0" applyNumberFormat="1" applyBorder="1" applyAlignment="1">
      <alignment horizontal="center"/>
    </xf>
    <xf numFmtId="10" fontId="0" fillId="0" borderId="3" xfId="0" applyNumberFormat="1" applyBorder="1" applyAlignment="1">
      <alignment horizontal="center" vertical="center"/>
    </xf>
    <xf numFmtId="0" fontId="69" fillId="0" borderId="3" xfId="0" applyFont="1" applyBorder="1" applyAlignment="1">
      <alignment horizontal="center" vertical="center"/>
    </xf>
    <xf numFmtId="168" fontId="22" fillId="23" borderId="3" xfId="0" applyNumberFormat="1" applyFont="1" applyFill="1" applyBorder="1" applyAlignment="1">
      <alignment horizontal="center" vertical="center"/>
    </xf>
    <xf numFmtId="9" fontId="22" fillId="23" borderId="3" xfId="7" applyFont="1" applyFill="1" applyBorder="1" applyAlignment="1">
      <alignment horizontal="center" vertical="center"/>
    </xf>
    <xf numFmtId="9" fontId="0" fillId="0" borderId="0" xfId="7" applyFont="1"/>
    <xf numFmtId="10" fontId="0" fillId="0" borderId="3" xfId="0" applyNumberFormat="1" applyFill="1" applyBorder="1" applyAlignment="1">
      <alignment horizontal="center"/>
    </xf>
    <xf numFmtId="10" fontId="11" fillId="0" borderId="3" xfId="0" applyNumberFormat="1" applyFont="1" applyFill="1" applyBorder="1"/>
    <xf numFmtId="0" fontId="71" fillId="0" borderId="3" xfId="2" applyFont="1" applyBorder="1" applyAlignment="1">
      <alignment wrapText="1"/>
    </xf>
    <xf numFmtId="0" fontId="15" fillId="4" borderId="13"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6" fillId="4" borderId="20" xfId="2" applyFont="1" applyFill="1" applyBorder="1" applyAlignment="1">
      <alignment horizontal="center" vertical="center" wrapText="1"/>
    </xf>
    <xf numFmtId="0" fontId="16" fillId="4" borderId="21" xfId="2" applyFont="1" applyFill="1" applyBorder="1" applyAlignment="1">
      <alignment horizontal="center" vertical="center" wrapText="1"/>
    </xf>
    <xf numFmtId="0" fontId="16" fillId="4" borderId="22" xfId="2" applyFont="1" applyFill="1" applyBorder="1" applyAlignment="1">
      <alignment horizontal="center" vertical="center" wrapText="1"/>
    </xf>
    <xf numFmtId="0" fontId="16" fillId="5" borderId="23" xfId="2" applyFont="1" applyFill="1" applyBorder="1" applyAlignment="1">
      <alignment horizontal="center" vertical="center"/>
    </xf>
    <xf numFmtId="0" fontId="16" fillId="5" borderId="24" xfId="2" applyFont="1" applyFill="1" applyBorder="1" applyAlignment="1">
      <alignment horizontal="center" vertical="center"/>
    </xf>
    <xf numFmtId="0" fontId="16" fillId="5" borderId="25" xfId="2" applyFont="1" applyFill="1" applyBorder="1" applyAlignment="1">
      <alignment horizontal="center" vertical="center"/>
    </xf>
    <xf numFmtId="0" fontId="15" fillId="4" borderId="23" xfId="0" applyFont="1" applyFill="1" applyBorder="1" applyAlignment="1" applyProtection="1">
      <alignment horizontal="center" vertical="center"/>
    </xf>
    <xf numFmtId="0" fontId="15" fillId="4" borderId="24"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5" fillId="4" borderId="34" xfId="0" applyFont="1" applyFill="1" applyBorder="1" applyAlignment="1" applyProtection="1">
      <alignment horizontal="center" vertical="center"/>
    </xf>
    <xf numFmtId="0" fontId="15" fillId="4" borderId="42" xfId="0" applyFont="1" applyFill="1" applyBorder="1" applyAlignment="1" applyProtection="1">
      <alignment horizontal="center" vertical="center"/>
    </xf>
    <xf numFmtId="0" fontId="15" fillId="4" borderId="43" xfId="0" applyFont="1" applyFill="1" applyBorder="1" applyAlignment="1" applyProtection="1">
      <alignment horizontal="center" vertical="center"/>
    </xf>
    <xf numFmtId="0" fontId="52" fillId="4" borderId="24" xfId="0" applyFont="1" applyFill="1" applyBorder="1" applyAlignment="1" applyProtection="1">
      <alignment horizontal="center" vertical="center"/>
    </xf>
    <xf numFmtId="0" fontId="52" fillId="4" borderId="25" xfId="0" applyFont="1" applyFill="1" applyBorder="1" applyAlignment="1" applyProtection="1">
      <alignment horizontal="center" vertical="center"/>
    </xf>
    <xf numFmtId="0" fontId="52" fillId="4" borderId="42" xfId="0" applyFont="1" applyFill="1" applyBorder="1" applyAlignment="1" applyProtection="1">
      <alignment horizontal="center" vertical="center"/>
    </xf>
    <xf numFmtId="0" fontId="52" fillId="4" borderId="43" xfId="0" applyFont="1" applyFill="1" applyBorder="1" applyAlignment="1" applyProtection="1">
      <alignment horizontal="center" vertical="center"/>
    </xf>
    <xf numFmtId="0" fontId="10" fillId="0" borderId="20" xfId="0" applyFont="1" applyFill="1" applyBorder="1" applyAlignment="1" applyProtection="1">
      <alignment horizontal="left" vertical="center"/>
    </xf>
    <xf numFmtId="0" fontId="10" fillId="0" borderId="22" xfId="0" applyFont="1" applyFill="1" applyBorder="1" applyAlignment="1" applyProtection="1">
      <alignment horizontal="left" vertical="center"/>
    </xf>
    <xf numFmtId="14" fontId="10" fillId="0" borderId="20" xfId="0" applyNumberFormat="1" applyFont="1" applyFill="1" applyBorder="1" applyAlignment="1" applyProtection="1">
      <alignment horizontal="left" vertical="center"/>
    </xf>
    <xf numFmtId="14" fontId="10" fillId="0" borderId="22" xfId="0" applyNumberFormat="1" applyFont="1" applyFill="1" applyBorder="1" applyAlignment="1" applyProtection="1">
      <alignment horizontal="left" vertical="center"/>
    </xf>
    <xf numFmtId="0" fontId="71" fillId="0" borderId="4" xfId="2" applyFont="1" applyBorder="1" applyAlignment="1">
      <alignment horizontal="center" vertical="center" wrapText="1"/>
    </xf>
    <xf numFmtId="0" fontId="71" fillId="0" borderId="8" xfId="2" applyFont="1" applyBorder="1" applyAlignment="1">
      <alignment horizontal="center" vertical="center" wrapText="1"/>
    </xf>
    <xf numFmtId="0" fontId="71" fillId="0" borderId="7" xfId="2" applyFont="1" applyBorder="1" applyAlignment="1">
      <alignment horizontal="center" vertical="center" wrapText="1"/>
    </xf>
    <xf numFmtId="0" fontId="14" fillId="4" borderId="36" xfId="2" applyFont="1" applyFill="1" applyBorder="1" applyAlignment="1">
      <alignment horizontal="center"/>
    </xf>
    <xf numFmtId="0" fontId="5" fillId="6" borderId="37" xfId="2" applyFont="1" applyFill="1" applyBorder="1" applyAlignment="1">
      <alignment horizontal="center" vertical="center" wrapText="1"/>
    </xf>
    <xf numFmtId="0" fontId="5" fillId="6" borderId="38" xfId="2" applyFont="1" applyFill="1" applyBorder="1" applyAlignment="1">
      <alignment horizontal="center" vertical="center" wrapText="1"/>
    </xf>
    <xf numFmtId="0" fontId="5" fillId="6" borderId="36" xfId="2" applyFont="1" applyFill="1" applyBorder="1" applyAlignment="1">
      <alignment horizontal="center" vertical="center" wrapText="1"/>
    </xf>
    <xf numFmtId="0" fontId="17" fillId="6" borderId="36" xfId="2" applyFont="1" applyFill="1" applyBorder="1" applyAlignment="1">
      <alignment horizontal="center" vertical="center" wrapText="1"/>
    </xf>
    <xf numFmtId="0" fontId="5" fillId="6" borderId="39" xfId="2" applyFont="1" applyFill="1" applyBorder="1" applyAlignment="1">
      <alignment horizontal="center" vertical="center" wrapText="1"/>
    </xf>
    <xf numFmtId="0" fontId="56" fillId="0" borderId="4" xfId="0" applyFont="1" applyBorder="1" applyAlignment="1" applyProtection="1">
      <alignment horizontal="center" vertical="center" wrapText="1"/>
      <protection locked="0"/>
    </xf>
    <xf numFmtId="0" fontId="56" fillId="0" borderId="8" xfId="0" applyFont="1" applyBorder="1" applyAlignment="1" applyProtection="1">
      <alignment horizontal="center" vertical="center" wrapText="1"/>
      <protection locked="0"/>
    </xf>
    <xf numFmtId="0" fontId="56" fillId="0" borderId="7" xfId="0" applyFont="1" applyBorder="1" applyAlignment="1" applyProtection="1">
      <alignment horizontal="center" vertical="center" wrapText="1"/>
      <protection locked="0"/>
    </xf>
    <xf numFmtId="14" fontId="56" fillId="0" borderId="4" xfId="0" applyNumberFormat="1" applyFont="1" applyBorder="1" applyAlignment="1" applyProtection="1">
      <alignment horizontal="center" vertical="center"/>
      <protection locked="0"/>
    </xf>
    <xf numFmtId="14" fontId="56" fillId="0" borderId="7" xfId="0" applyNumberFormat="1" applyFont="1" applyBorder="1" applyAlignment="1" applyProtection="1">
      <alignment horizontal="center" vertical="center"/>
      <protection locked="0"/>
    </xf>
    <xf numFmtId="0" fontId="56" fillId="0" borderId="10" xfId="0" applyFont="1" applyBorder="1" applyAlignment="1" applyProtection="1">
      <alignment horizontal="center" vertical="center"/>
      <protection locked="0"/>
    </xf>
    <xf numFmtId="0" fontId="56" fillId="0" borderId="8" xfId="0" applyFont="1" applyBorder="1" applyAlignment="1" applyProtection="1">
      <alignment horizontal="center" vertical="center"/>
      <protection locked="0"/>
    </xf>
    <xf numFmtId="0" fontId="56" fillId="0" borderId="28" xfId="0" applyFont="1" applyBorder="1" applyAlignment="1" applyProtection="1">
      <alignment horizontal="center" vertical="center"/>
      <protection locked="0"/>
    </xf>
    <xf numFmtId="0" fontId="56" fillId="0" borderId="10" xfId="0" applyFont="1" applyBorder="1" applyAlignment="1" applyProtection="1">
      <alignment horizontal="center" vertical="center"/>
      <protection hidden="1"/>
    </xf>
    <xf numFmtId="0" fontId="56" fillId="0" borderId="8" xfId="0" applyFont="1" applyBorder="1" applyAlignment="1" applyProtection="1">
      <alignment horizontal="center" vertical="center"/>
      <protection hidden="1"/>
    </xf>
    <xf numFmtId="0" fontId="56" fillId="0" borderId="28" xfId="0" applyFont="1" applyBorder="1" applyAlignment="1" applyProtection="1">
      <alignment horizontal="center" vertical="center"/>
      <protection hidden="1"/>
    </xf>
    <xf numFmtId="14" fontId="56" fillId="0" borderId="10" xfId="0" applyNumberFormat="1" applyFont="1" applyBorder="1" applyAlignment="1" applyProtection="1">
      <alignment horizontal="center" vertical="center"/>
      <protection locked="0"/>
    </xf>
    <xf numFmtId="0" fontId="56" fillId="0" borderId="7" xfId="0" applyFont="1" applyBorder="1" applyAlignment="1" applyProtection="1">
      <alignment horizontal="center" vertical="center"/>
      <protection locked="0"/>
    </xf>
    <xf numFmtId="0" fontId="56" fillId="0" borderId="10" xfId="0" applyFont="1" applyBorder="1" applyAlignment="1" applyProtection="1">
      <alignment horizontal="center" vertical="center" wrapText="1"/>
      <protection locked="0"/>
    </xf>
    <xf numFmtId="0" fontId="56" fillId="0" borderId="7" xfId="0" applyFont="1" applyBorder="1" applyAlignment="1" applyProtection="1">
      <alignment horizontal="center" vertical="center"/>
      <protection hidden="1"/>
    </xf>
    <xf numFmtId="0" fontId="56" fillId="0" borderId="28" xfId="0" applyFont="1" applyBorder="1" applyAlignment="1" applyProtection="1">
      <alignment horizontal="center" vertical="center" wrapText="1"/>
      <protection locked="0"/>
    </xf>
    <xf numFmtId="0" fontId="60" fillId="0" borderId="67" xfId="0" applyFont="1" applyBorder="1" applyAlignment="1" applyProtection="1">
      <alignment horizontal="center" vertical="center" wrapText="1"/>
      <protection locked="0"/>
    </xf>
    <xf numFmtId="0" fontId="60" fillId="0" borderId="68" xfId="0" applyFont="1" applyBorder="1" applyAlignment="1" applyProtection="1">
      <alignment horizontal="center" vertical="center" wrapText="1"/>
      <protection locked="0"/>
    </xf>
    <xf numFmtId="0" fontId="60" fillId="0" borderId="102" xfId="0" applyFont="1" applyBorder="1" applyAlignment="1" applyProtection="1">
      <alignment horizontal="center" vertical="center" wrapText="1"/>
      <protection locked="0"/>
    </xf>
    <xf numFmtId="0" fontId="56" fillId="0" borderId="10" xfId="0" quotePrefix="1" applyFont="1" applyBorder="1" applyAlignment="1" applyProtection="1">
      <alignment horizontal="left" vertical="center" wrapText="1"/>
      <protection locked="0"/>
    </xf>
    <xf numFmtId="0" fontId="56" fillId="0" borderId="8" xfId="0" quotePrefix="1" applyFont="1" applyBorder="1" applyAlignment="1" applyProtection="1">
      <alignment horizontal="left" vertical="center" wrapText="1"/>
      <protection locked="0"/>
    </xf>
    <xf numFmtId="0" fontId="56" fillId="0" borderId="7" xfId="0" quotePrefix="1" applyFont="1" applyBorder="1" applyAlignment="1" applyProtection="1">
      <alignment horizontal="left" vertical="center" wrapText="1"/>
      <protection locked="0"/>
    </xf>
    <xf numFmtId="0" fontId="56" fillId="0" borderId="67" xfId="0" applyFont="1" applyBorder="1" applyAlignment="1" applyProtection="1">
      <alignment horizontal="center" vertical="center" wrapText="1"/>
      <protection locked="0"/>
    </xf>
    <xf numFmtId="0" fontId="56" fillId="0" borderId="68" xfId="0" applyFont="1" applyBorder="1" applyAlignment="1" applyProtection="1">
      <alignment horizontal="center" vertical="center" wrapText="1"/>
      <protection locked="0"/>
    </xf>
    <xf numFmtId="0" fontId="56" fillId="0" borderId="69" xfId="0" applyFont="1" applyBorder="1" applyAlignment="1" applyProtection="1">
      <alignment horizontal="center" vertical="center" wrapText="1"/>
      <protection locked="0"/>
    </xf>
    <xf numFmtId="0" fontId="56" fillId="0" borderId="10" xfId="0" applyFont="1" applyBorder="1" applyAlignment="1" applyProtection="1">
      <alignment vertical="center" wrapText="1"/>
      <protection locked="0"/>
    </xf>
    <xf numFmtId="0" fontId="56" fillId="0" borderId="7" xfId="0" applyFont="1" applyBorder="1" applyAlignment="1" applyProtection="1">
      <alignment vertical="center" wrapText="1"/>
      <protection locked="0"/>
    </xf>
    <xf numFmtId="49" fontId="56" fillId="0" borderId="10" xfId="0" applyNumberFormat="1" applyFont="1" applyBorder="1" applyAlignment="1" applyProtection="1">
      <alignment horizontal="left" vertical="center" wrapText="1"/>
      <protection locked="0"/>
    </xf>
    <xf numFmtId="49" fontId="56" fillId="0" borderId="8" xfId="0" applyNumberFormat="1" applyFont="1" applyBorder="1" applyAlignment="1" applyProtection="1">
      <alignment horizontal="left" vertical="center" wrapText="1"/>
      <protection locked="0"/>
    </xf>
    <xf numFmtId="49" fontId="56" fillId="0" borderId="28" xfId="0" applyNumberFormat="1" applyFont="1" applyBorder="1" applyAlignment="1" applyProtection="1">
      <alignment horizontal="left" vertical="center" wrapText="1"/>
      <protection locked="0"/>
    </xf>
    <xf numFmtId="0" fontId="56" fillId="4" borderId="10" xfId="0" applyFont="1" applyFill="1" applyBorder="1" applyAlignment="1" applyProtection="1">
      <alignment horizontal="center" vertical="center" wrapText="1"/>
      <protection locked="0"/>
    </xf>
    <xf numFmtId="0" fontId="56" fillId="4" borderId="8" xfId="0" applyFont="1" applyFill="1" applyBorder="1" applyAlignment="1" applyProtection="1">
      <alignment horizontal="center" vertical="center" wrapText="1"/>
      <protection locked="0"/>
    </xf>
    <xf numFmtId="0" fontId="56" fillId="4" borderId="28" xfId="0" applyFont="1" applyFill="1" applyBorder="1" applyAlignment="1" applyProtection="1">
      <alignment horizontal="center" vertical="center" wrapText="1"/>
      <protection locked="0"/>
    </xf>
    <xf numFmtId="0" fontId="56" fillId="0" borderId="10" xfId="0" applyFont="1" applyBorder="1" applyAlignment="1" applyProtection="1">
      <alignment horizontal="left" vertical="center" wrapText="1"/>
      <protection locked="0"/>
    </xf>
    <xf numFmtId="0" fontId="56" fillId="0" borderId="8" xfId="0" applyFont="1" applyBorder="1" applyAlignment="1" applyProtection="1">
      <alignment horizontal="left" vertical="center" wrapText="1"/>
      <protection locked="0"/>
    </xf>
    <xf numFmtId="0" fontId="56" fillId="0" borderId="28" xfId="0" applyFont="1" applyBorder="1" applyAlignment="1" applyProtection="1">
      <alignment horizontal="left" vertical="center" wrapText="1"/>
      <protection locked="0"/>
    </xf>
    <xf numFmtId="0" fontId="55" fillId="19" borderId="56" xfId="0" applyFont="1" applyFill="1" applyBorder="1" applyAlignment="1" applyProtection="1">
      <alignment horizontal="center" vertical="center"/>
      <protection locked="0"/>
    </xf>
    <xf numFmtId="0" fontId="55" fillId="19" borderId="57" xfId="0" applyFont="1" applyFill="1" applyBorder="1" applyAlignment="1" applyProtection="1">
      <alignment horizontal="center" vertical="center"/>
      <protection locked="0"/>
    </xf>
    <xf numFmtId="0" fontId="55" fillId="19" borderId="63" xfId="0" applyFont="1" applyFill="1" applyBorder="1" applyAlignment="1" applyProtection="1">
      <alignment horizontal="center" vertical="center"/>
      <protection locked="0"/>
    </xf>
    <xf numFmtId="0" fontId="56" fillId="4" borderId="10" xfId="0" applyFont="1" applyFill="1" applyBorder="1" applyAlignment="1" applyProtection="1">
      <alignment horizontal="left" vertical="center"/>
      <protection locked="0"/>
    </xf>
    <xf numFmtId="0" fontId="56" fillId="4" borderId="8" xfId="0" applyFont="1" applyFill="1" applyBorder="1" applyAlignment="1" applyProtection="1">
      <alignment horizontal="left" vertical="center"/>
      <protection locked="0"/>
    </xf>
    <xf numFmtId="0" fontId="56" fillId="4" borderId="28" xfId="0" applyFont="1" applyFill="1" applyBorder="1" applyAlignment="1" applyProtection="1">
      <alignment horizontal="left" vertical="center"/>
      <protection locked="0"/>
    </xf>
    <xf numFmtId="0" fontId="56" fillId="0" borderId="4" xfId="0" applyFont="1" applyBorder="1" applyAlignment="1" applyProtection="1">
      <alignment horizontal="left" vertical="center" wrapText="1"/>
      <protection locked="0"/>
    </xf>
    <xf numFmtId="0" fontId="56" fillId="0" borderId="67" xfId="0" applyFont="1" applyBorder="1" applyAlignment="1" applyProtection="1">
      <alignment horizontal="left" vertical="center" wrapText="1"/>
      <protection locked="0"/>
    </xf>
    <xf numFmtId="0" fontId="56" fillId="0" borderId="68" xfId="0" applyFont="1" applyBorder="1" applyAlignment="1" applyProtection="1">
      <alignment horizontal="left" vertical="center" wrapText="1"/>
      <protection locked="0"/>
    </xf>
    <xf numFmtId="0" fontId="56" fillId="0" borderId="69" xfId="0" applyFont="1" applyBorder="1" applyAlignment="1" applyProtection="1">
      <alignment horizontal="left" vertical="center" wrapText="1"/>
      <protection locked="0"/>
    </xf>
    <xf numFmtId="0" fontId="56" fillId="0" borderId="10" xfId="0" applyFont="1" applyBorder="1" applyAlignment="1" applyProtection="1">
      <alignment horizontal="left" vertical="center"/>
      <protection locked="0"/>
    </xf>
    <xf numFmtId="0" fontId="56" fillId="0" borderId="8" xfId="0" applyFont="1" applyBorder="1" applyAlignment="1" applyProtection="1">
      <alignment horizontal="left" vertical="center"/>
      <protection locked="0"/>
    </xf>
    <xf numFmtId="0" fontId="56" fillId="0" borderId="28" xfId="0" applyFont="1" applyBorder="1" applyAlignment="1" applyProtection="1">
      <alignment horizontal="left" vertical="center"/>
      <protection locked="0"/>
    </xf>
    <xf numFmtId="0" fontId="56" fillId="4" borderId="67" xfId="0" applyFont="1" applyFill="1" applyBorder="1" applyAlignment="1" applyProtection="1">
      <alignment horizontal="left" vertical="center" wrapText="1"/>
      <protection locked="0"/>
    </xf>
    <xf numFmtId="0" fontId="56" fillId="4" borderId="68" xfId="0" applyFont="1" applyFill="1" applyBorder="1" applyAlignment="1" applyProtection="1">
      <alignment horizontal="left" vertical="center" wrapText="1"/>
      <protection locked="0"/>
    </xf>
    <xf numFmtId="0" fontId="56" fillId="4" borderId="69" xfId="0" applyFont="1" applyFill="1" applyBorder="1" applyAlignment="1" applyProtection="1">
      <alignment horizontal="left" vertical="center" wrapText="1"/>
      <protection locked="0"/>
    </xf>
    <xf numFmtId="0" fontId="56" fillId="4" borderId="10" xfId="0" applyFont="1" applyFill="1" applyBorder="1" applyAlignment="1" applyProtection="1">
      <alignment horizontal="left" vertical="center" wrapText="1"/>
      <protection locked="0"/>
    </xf>
    <xf numFmtId="0" fontId="56" fillId="4" borderId="8" xfId="0" applyFont="1" applyFill="1" applyBorder="1" applyAlignment="1" applyProtection="1">
      <alignment horizontal="left" vertical="center" wrapText="1"/>
      <protection locked="0"/>
    </xf>
    <xf numFmtId="0" fontId="56" fillId="4" borderId="28" xfId="0" applyFont="1" applyFill="1" applyBorder="1" applyAlignment="1" applyProtection="1">
      <alignment horizontal="left" vertical="center" wrapText="1"/>
      <protection locked="0"/>
    </xf>
    <xf numFmtId="0" fontId="56" fillId="4" borderId="10" xfId="0" applyFont="1" applyFill="1" applyBorder="1" applyAlignment="1" applyProtection="1">
      <alignment vertical="center" wrapText="1"/>
      <protection locked="0"/>
    </xf>
    <xf numFmtId="0" fontId="56" fillId="4" borderId="8" xfId="0" applyFont="1" applyFill="1" applyBorder="1" applyAlignment="1" applyProtection="1">
      <alignment vertical="center" wrapText="1"/>
      <protection locked="0"/>
    </xf>
    <xf numFmtId="0" fontId="56" fillId="4" borderId="28" xfId="0" applyFont="1" applyFill="1" applyBorder="1" applyAlignment="1" applyProtection="1">
      <alignment vertical="center" wrapText="1"/>
      <protection locked="0"/>
    </xf>
    <xf numFmtId="0" fontId="56" fillId="4" borderId="10" xfId="0" applyFont="1" applyFill="1" applyBorder="1" applyAlignment="1" applyProtection="1">
      <alignment horizontal="left" vertical="center"/>
      <protection hidden="1"/>
    </xf>
    <xf numFmtId="0" fontId="56" fillId="4" borderId="8" xfId="0" applyFont="1" applyFill="1" applyBorder="1" applyAlignment="1" applyProtection="1">
      <alignment horizontal="left" vertical="center"/>
      <protection hidden="1"/>
    </xf>
    <xf numFmtId="0" fontId="56" fillId="4" borderId="28" xfId="0" applyFont="1" applyFill="1" applyBorder="1" applyAlignment="1" applyProtection="1">
      <alignment horizontal="left" vertical="center"/>
      <protection hidden="1"/>
    </xf>
    <xf numFmtId="0" fontId="56" fillId="0" borderId="4" xfId="0" applyFont="1" applyBorder="1" applyAlignment="1" applyProtection="1">
      <alignment vertical="center" wrapText="1"/>
      <protection locked="0"/>
    </xf>
    <xf numFmtId="0" fontId="56" fillId="0" borderId="28" xfId="0" applyFont="1" applyBorder="1" applyAlignment="1" applyProtection="1">
      <alignment vertical="center" wrapText="1"/>
      <protection locked="0"/>
    </xf>
    <xf numFmtId="0" fontId="56" fillId="0" borderId="10" xfId="0" applyFont="1" applyBorder="1" applyAlignment="1" applyProtection="1">
      <alignment horizontal="left" vertical="center"/>
      <protection hidden="1"/>
    </xf>
    <xf numFmtId="0" fontId="56" fillId="0" borderId="28" xfId="0" applyFont="1" applyBorder="1" applyAlignment="1" applyProtection="1">
      <alignment horizontal="left" vertical="center"/>
      <protection hidden="1"/>
    </xf>
    <xf numFmtId="0" fontId="56" fillId="0" borderId="8" xfId="0" applyFont="1" applyBorder="1" applyAlignment="1" applyProtection="1">
      <alignment horizontal="left" vertical="center"/>
      <protection hidden="1"/>
    </xf>
    <xf numFmtId="0" fontId="56" fillId="0" borderId="35" xfId="0" applyFont="1" applyBorder="1" applyAlignment="1" applyProtection="1">
      <alignment horizontal="center" vertical="center" wrapText="1"/>
      <protection hidden="1"/>
    </xf>
    <xf numFmtId="0" fontId="56" fillId="0" borderId="11" xfId="0" applyFont="1" applyBorder="1" applyAlignment="1" applyProtection="1">
      <alignment horizontal="center" vertical="center" wrapText="1"/>
      <protection hidden="1"/>
    </xf>
    <xf numFmtId="0" fontId="56" fillId="0" borderId="32" xfId="0" applyFont="1" applyBorder="1" applyAlignment="1" applyProtection="1">
      <alignment horizontal="center" vertical="center" wrapText="1"/>
      <protection hidden="1"/>
    </xf>
    <xf numFmtId="0" fontId="56" fillId="0" borderId="10" xfId="0" applyFont="1" applyBorder="1" applyAlignment="1" applyProtection="1">
      <alignment horizontal="left" vertical="center" wrapText="1"/>
      <protection hidden="1"/>
    </xf>
    <xf numFmtId="0" fontId="56" fillId="0" borderId="8" xfId="0" applyFont="1" applyBorder="1" applyAlignment="1" applyProtection="1">
      <alignment horizontal="left" vertical="center" wrapText="1"/>
      <protection hidden="1"/>
    </xf>
    <xf numFmtId="0" fontId="56" fillId="0" borderId="28" xfId="0" applyFont="1" applyBorder="1" applyAlignment="1" applyProtection="1">
      <alignment horizontal="left" vertical="center" wrapText="1"/>
      <protection hidden="1"/>
    </xf>
    <xf numFmtId="0" fontId="56" fillId="0" borderId="10" xfId="0" applyFont="1" applyBorder="1" applyAlignment="1" applyProtection="1">
      <alignment horizontal="center" vertical="center" wrapText="1"/>
      <protection hidden="1"/>
    </xf>
    <xf numFmtId="0" fontId="56" fillId="0" borderId="8" xfId="0" applyFont="1" applyBorder="1" applyAlignment="1" applyProtection="1">
      <alignment horizontal="center" vertical="center" wrapText="1"/>
      <protection hidden="1"/>
    </xf>
    <xf numFmtId="0" fontId="56" fillId="0" borderId="28" xfId="0" applyFont="1" applyBorder="1" applyAlignment="1" applyProtection="1">
      <alignment horizontal="center" vertical="center" wrapText="1"/>
      <protection hidden="1"/>
    </xf>
    <xf numFmtId="0" fontId="56" fillId="4" borderId="4" xfId="0" applyFont="1" applyFill="1" applyBorder="1" applyAlignment="1" applyProtection="1">
      <alignment horizontal="center" vertical="center" wrapText="1"/>
      <protection locked="0"/>
    </xf>
    <xf numFmtId="0" fontId="56" fillId="4" borderId="7" xfId="0" applyFont="1" applyFill="1" applyBorder="1" applyAlignment="1" applyProtection="1">
      <alignment horizontal="center" vertical="center" wrapText="1"/>
      <protection locked="0"/>
    </xf>
    <xf numFmtId="0" fontId="56" fillId="4" borderId="10" xfId="0" applyFont="1" applyFill="1" applyBorder="1" applyAlignment="1" applyProtection="1">
      <alignment horizontal="center" vertical="center" wrapText="1"/>
      <protection hidden="1"/>
    </xf>
    <xf numFmtId="0" fontId="56" fillId="4" borderId="8" xfId="0" applyFont="1" applyFill="1" applyBorder="1" applyAlignment="1" applyProtection="1">
      <alignment horizontal="center" vertical="center" wrapText="1"/>
      <protection hidden="1"/>
    </xf>
    <xf numFmtId="0" fontId="56" fillId="4" borderId="28" xfId="0" applyFont="1" applyFill="1" applyBorder="1" applyAlignment="1" applyProtection="1">
      <alignment horizontal="center" vertical="center" wrapText="1"/>
      <protection hidden="1"/>
    </xf>
    <xf numFmtId="0" fontId="56" fillId="4" borderId="10" xfId="0" applyFont="1" applyFill="1" applyBorder="1" applyAlignment="1" applyProtection="1">
      <alignment horizontal="center" vertical="center"/>
      <protection hidden="1"/>
    </xf>
    <xf numFmtId="0" fontId="56" fillId="4" borderId="8" xfId="0" applyFont="1" applyFill="1" applyBorder="1" applyAlignment="1" applyProtection="1">
      <alignment horizontal="center" vertical="center"/>
      <protection hidden="1"/>
    </xf>
    <xf numFmtId="0" fontId="56" fillId="4" borderId="28" xfId="0" applyFont="1" applyFill="1" applyBorder="1" applyAlignment="1" applyProtection="1">
      <alignment horizontal="center" vertical="center"/>
      <protection hidden="1"/>
    </xf>
    <xf numFmtId="14" fontId="56" fillId="0" borderId="10" xfId="0" applyNumberFormat="1" applyFont="1" applyBorder="1" applyAlignment="1" applyProtection="1">
      <alignment horizontal="center" vertical="center" wrapText="1"/>
      <protection locked="0"/>
    </xf>
    <xf numFmtId="14" fontId="56" fillId="0" borderId="28" xfId="0" applyNumberFormat="1" applyFont="1" applyBorder="1" applyAlignment="1" applyProtection="1">
      <alignment horizontal="center" vertical="center" wrapText="1"/>
      <protection locked="0"/>
    </xf>
    <xf numFmtId="0" fontId="56" fillId="7" borderId="10" xfId="0" applyFont="1" applyFill="1" applyBorder="1" applyAlignment="1" applyProtection="1">
      <alignment horizontal="center" vertical="center"/>
      <protection locked="0"/>
    </xf>
    <xf numFmtId="0" fontId="56" fillId="7" borderId="28" xfId="0" applyFont="1" applyFill="1" applyBorder="1" applyAlignment="1" applyProtection="1">
      <alignment horizontal="center" vertical="center"/>
      <protection locked="0"/>
    </xf>
    <xf numFmtId="0" fontId="57" fillId="2" borderId="4" xfId="0" applyFont="1" applyFill="1" applyBorder="1" applyAlignment="1" applyProtection="1">
      <alignment horizontal="left" vertical="center" wrapText="1"/>
      <protection hidden="1"/>
    </xf>
    <xf numFmtId="0" fontId="57" fillId="2" borderId="8" xfId="0" applyFont="1" applyFill="1" applyBorder="1" applyAlignment="1" applyProtection="1">
      <alignment horizontal="left" vertical="center" wrapText="1"/>
      <protection hidden="1"/>
    </xf>
    <xf numFmtId="0" fontId="57" fillId="2" borderId="28" xfId="0" applyFont="1" applyFill="1" applyBorder="1" applyAlignment="1" applyProtection="1">
      <alignment horizontal="left" vertical="center" wrapText="1"/>
      <protection hidden="1"/>
    </xf>
    <xf numFmtId="0" fontId="56" fillId="0" borderId="4" xfId="0" applyFont="1" applyBorder="1" applyAlignment="1" applyProtection="1">
      <alignment horizontal="center" vertical="center"/>
      <protection locked="0"/>
    </xf>
    <xf numFmtId="0" fontId="55" fillId="2" borderId="62" xfId="0" applyFont="1" applyFill="1" applyBorder="1" applyAlignment="1" applyProtection="1">
      <alignment horizontal="center" vertical="center" wrapText="1"/>
      <protection locked="0"/>
    </xf>
    <xf numFmtId="0" fontId="55" fillId="2" borderId="66" xfId="0" applyFont="1" applyFill="1" applyBorder="1" applyAlignment="1" applyProtection="1">
      <alignment horizontal="center" vertical="center" wrapText="1"/>
      <protection locked="0"/>
    </xf>
    <xf numFmtId="0" fontId="57" fillId="3" borderId="4" xfId="0" applyFont="1" applyFill="1" applyBorder="1" applyAlignment="1" applyProtection="1">
      <alignment horizontal="center" vertical="center" wrapText="1"/>
      <protection locked="0"/>
    </xf>
    <xf numFmtId="0" fontId="57" fillId="3" borderId="8" xfId="0" applyFont="1" applyFill="1" applyBorder="1" applyAlignment="1" applyProtection="1">
      <alignment horizontal="center" vertical="center" wrapText="1"/>
      <protection locked="0"/>
    </xf>
    <xf numFmtId="0" fontId="57" fillId="3" borderId="28" xfId="0" applyFont="1" applyFill="1" applyBorder="1" applyAlignment="1" applyProtection="1">
      <alignment horizontal="center" vertical="center" wrapText="1"/>
      <protection locked="0"/>
    </xf>
    <xf numFmtId="0" fontId="57" fillId="2" borderId="4" xfId="0" applyFont="1" applyFill="1" applyBorder="1" applyAlignment="1" applyProtection="1">
      <alignment horizontal="center" vertical="center" wrapText="1"/>
      <protection hidden="1"/>
    </xf>
    <xf numFmtId="0" fontId="57" fillId="2" borderId="8" xfId="0" applyFont="1" applyFill="1" applyBorder="1" applyAlignment="1" applyProtection="1">
      <alignment horizontal="center" vertical="center" wrapText="1"/>
      <protection hidden="1"/>
    </xf>
    <xf numFmtId="0" fontId="57" fillId="2" borderId="28" xfId="0" applyFont="1" applyFill="1" applyBorder="1" applyAlignment="1" applyProtection="1">
      <alignment horizontal="center" vertical="center" wrapText="1"/>
      <protection hidden="1"/>
    </xf>
    <xf numFmtId="0" fontId="57" fillId="3" borderId="12" xfId="0" applyFont="1" applyFill="1" applyBorder="1" applyAlignment="1" applyProtection="1">
      <alignment horizontal="center" vertical="center" wrapText="1"/>
      <protection locked="0"/>
    </xf>
    <xf numFmtId="0" fontId="57" fillId="3" borderId="13" xfId="0" applyFont="1" applyFill="1" applyBorder="1" applyAlignment="1" applyProtection="1">
      <alignment horizontal="center" vertical="center" wrapText="1"/>
      <protection locked="0"/>
    </xf>
    <xf numFmtId="0" fontId="57" fillId="3" borderId="26" xfId="0" applyFont="1" applyFill="1" applyBorder="1" applyAlignment="1" applyProtection="1">
      <alignment horizontal="center" vertical="center" wrapText="1"/>
      <protection locked="0"/>
    </xf>
    <xf numFmtId="0" fontId="57" fillId="3" borderId="18" xfId="0" applyFont="1" applyFill="1" applyBorder="1" applyAlignment="1" applyProtection="1">
      <alignment horizontal="center" vertical="center" wrapText="1"/>
      <protection locked="0"/>
    </xf>
    <xf numFmtId="0" fontId="57" fillId="3" borderId="19" xfId="0" applyFont="1" applyFill="1" applyBorder="1" applyAlignment="1" applyProtection="1">
      <alignment horizontal="center" vertical="center" wrapText="1"/>
      <protection locked="0"/>
    </xf>
    <xf numFmtId="0" fontId="57" fillId="3" borderId="27" xfId="0" applyFont="1" applyFill="1" applyBorder="1" applyAlignment="1" applyProtection="1">
      <alignment horizontal="center" vertical="center" wrapText="1"/>
      <protection locked="0"/>
    </xf>
    <xf numFmtId="0" fontId="55" fillId="2" borderId="12" xfId="0" applyFont="1" applyFill="1" applyBorder="1" applyAlignment="1" applyProtection="1">
      <alignment horizontal="center" vertical="center" wrapText="1"/>
      <protection locked="0"/>
    </xf>
    <xf numFmtId="0" fontId="55" fillId="2" borderId="26" xfId="0" applyFont="1" applyFill="1" applyBorder="1" applyAlignment="1" applyProtection="1">
      <alignment horizontal="center" vertical="center" wrapText="1"/>
      <protection locked="0"/>
    </xf>
    <xf numFmtId="0" fontId="55" fillId="2" borderId="17" xfId="0" applyFont="1" applyFill="1" applyBorder="1" applyAlignment="1" applyProtection="1">
      <alignment horizontal="center" vertical="center" wrapText="1"/>
      <protection locked="0"/>
    </xf>
    <xf numFmtId="0" fontId="55" fillId="2" borderId="11" xfId="0" applyFont="1" applyFill="1" applyBorder="1" applyAlignment="1" applyProtection="1">
      <alignment horizontal="center" vertical="center" wrapText="1"/>
      <protection locked="0"/>
    </xf>
    <xf numFmtId="0" fontId="55" fillId="2" borderId="31" xfId="0" applyFont="1" applyFill="1" applyBorder="1" applyAlignment="1" applyProtection="1">
      <alignment horizontal="center" vertical="center" wrapText="1"/>
      <protection locked="0"/>
    </xf>
    <xf numFmtId="0" fontId="55" fillId="2" borderId="32" xfId="0" applyFont="1" applyFill="1" applyBorder="1" applyAlignment="1" applyProtection="1">
      <alignment horizontal="center" vertical="center" wrapText="1"/>
      <protection locked="0"/>
    </xf>
    <xf numFmtId="0" fontId="57" fillId="3" borderId="4" xfId="0" applyFont="1" applyFill="1" applyBorder="1" applyAlignment="1" applyProtection="1">
      <alignment horizontal="left" vertical="center" wrapText="1"/>
      <protection locked="0"/>
    </xf>
    <xf numFmtId="0" fontId="57" fillId="3" borderId="8" xfId="0" applyFont="1" applyFill="1" applyBorder="1" applyAlignment="1" applyProtection="1">
      <alignment horizontal="left" vertical="center" wrapText="1"/>
      <protection locked="0"/>
    </xf>
    <xf numFmtId="0" fontId="57" fillId="3" borderId="28" xfId="0" applyFont="1" applyFill="1" applyBorder="1" applyAlignment="1" applyProtection="1">
      <alignment horizontal="left" vertical="center" wrapText="1"/>
      <protection locked="0"/>
    </xf>
    <xf numFmtId="0" fontId="58" fillId="3" borderId="15" xfId="0" applyFont="1" applyFill="1" applyBorder="1" applyAlignment="1" applyProtection="1">
      <alignment horizontal="center" vertical="center" wrapText="1"/>
      <protection locked="0"/>
    </xf>
    <xf numFmtId="0" fontId="58" fillId="3" borderId="29" xfId="0" applyFont="1" applyFill="1" applyBorder="1" applyAlignment="1" applyProtection="1">
      <alignment horizontal="center" vertical="center" wrapText="1"/>
      <protection locked="0"/>
    </xf>
    <xf numFmtId="0" fontId="58" fillId="3" borderId="30" xfId="0" applyFont="1" applyFill="1" applyBorder="1" applyAlignment="1" applyProtection="1">
      <alignment horizontal="center" vertical="center" wrapText="1"/>
      <protection locked="0"/>
    </xf>
    <xf numFmtId="0" fontId="57" fillId="3" borderId="15" xfId="0" applyFont="1" applyFill="1" applyBorder="1" applyAlignment="1" applyProtection="1">
      <alignment horizontal="center" vertical="center" wrapText="1"/>
      <protection locked="0"/>
    </xf>
    <xf numFmtId="0" fontId="57" fillId="3" borderId="29" xfId="0" applyFont="1" applyFill="1" applyBorder="1" applyAlignment="1" applyProtection="1">
      <alignment horizontal="center" vertical="center" wrapText="1"/>
      <protection locked="0"/>
    </xf>
    <xf numFmtId="0" fontId="57" fillId="3" borderId="30" xfId="0" applyFont="1" applyFill="1" applyBorder="1" applyAlignment="1" applyProtection="1">
      <alignment horizontal="center" vertical="center" wrapText="1"/>
      <protection locked="0"/>
    </xf>
    <xf numFmtId="0" fontId="56" fillId="0" borderId="8" xfId="0" applyFont="1" applyBorder="1" applyAlignment="1" applyProtection="1">
      <alignment vertical="center" wrapText="1"/>
      <protection locked="0"/>
    </xf>
    <xf numFmtId="0" fontId="56" fillId="0" borderId="12" xfId="0" applyFont="1" applyBorder="1" applyAlignment="1" applyProtection="1">
      <alignment horizontal="center"/>
      <protection locked="0"/>
    </xf>
    <xf numFmtId="0" fontId="56" fillId="0" borderId="26" xfId="0" applyFont="1" applyBorder="1" applyAlignment="1" applyProtection="1">
      <alignment horizontal="center"/>
      <protection locked="0"/>
    </xf>
    <xf numFmtId="0" fontId="56" fillId="0" borderId="17" xfId="0" applyFont="1" applyBorder="1" applyAlignment="1" applyProtection="1">
      <alignment horizontal="center"/>
      <protection locked="0"/>
    </xf>
    <xf numFmtId="0" fontId="56" fillId="0" borderId="11" xfId="0" applyFont="1" applyBorder="1" applyAlignment="1" applyProtection="1">
      <alignment horizontal="center"/>
      <protection locked="0"/>
    </xf>
    <xf numFmtId="0" fontId="56" fillId="0" borderId="18" xfId="0" applyFont="1" applyBorder="1" applyAlignment="1" applyProtection="1">
      <alignment horizontal="center"/>
      <protection locked="0"/>
    </xf>
    <xf numFmtId="0" fontId="56" fillId="0" borderId="27" xfId="0" applyFont="1" applyBorder="1" applyAlignment="1" applyProtection="1">
      <alignment horizontal="center"/>
      <protection locked="0"/>
    </xf>
    <xf numFmtId="0" fontId="56" fillId="0" borderId="12" xfId="0"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56" fillId="0" borderId="26"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6" fillId="0" borderId="19" xfId="0" applyFont="1" applyBorder="1" applyAlignment="1" applyProtection="1">
      <alignment horizontal="center" vertical="center"/>
      <protection locked="0"/>
    </xf>
    <xf numFmtId="0" fontId="56" fillId="0" borderId="27" xfId="0" applyFont="1" applyBorder="1" applyAlignment="1" applyProtection="1">
      <alignment horizontal="center" vertical="center"/>
      <protection locked="0"/>
    </xf>
    <xf numFmtId="0" fontId="56" fillId="0" borderId="4" xfId="0" applyFont="1" applyBorder="1" applyAlignment="1" applyProtection="1">
      <alignment vertical="center"/>
      <protection locked="0"/>
    </xf>
    <xf numFmtId="0" fontId="56" fillId="0" borderId="7" xfId="0" applyFont="1" applyBorder="1" applyAlignment="1" applyProtection="1">
      <alignment vertical="center"/>
      <protection locked="0"/>
    </xf>
    <xf numFmtId="0" fontId="55" fillId="19" borderId="65" xfId="0" applyFont="1" applyFill="1" applyBorder="1" applyAlignment="1" applyProtection="1">
      <alignment horizontal="center" vertical="center"/>
      <protection locked="0"/>
    </xf>
    <xf numFmtId="0" fontId="57" fillId="3" borderId="4" xfId="0" applyFont="1" applyFill="1" applyBorder="1" applyAlignment="1" applyProtection="1">
      <alignment vertical="center" wrapText="1"/>
      <protection locked="0"/>
    </xf>
    <xf numFmtId="0" fontId="57" fillId="3" borderId="8" xfId="0" applyFont="1" applyFill="1" applyBorder="1" applyAlignment="1" applyProtection="1">
      <alignment vertical="center" wrapText="1"/>
      <protection locked="0"/>
    </xf>
    <xf numFmtId="0" fontId="57" fillId="3" borderId="28" xfId="0" applyFont="1" applyFill="1" applyBorder="1" applyAlignment="1" applyProtection="1">
      <alignment vertical="center" wrapText="1"/>
      <protection locked="0"/>
    </xf>
    <xf numFmtId="0" fontId="56" fillId="7" borderId="8" xfId="0" applyFont="1" applyFill="1" applyBorder="1" applyAlignment="1" applyProtection="1">
      <alignment horizontal="center" vertical="center"/>
      <protection locked="0"/>
    </xf>
    <xf numFmtId="0" fontId="56" fillId="4" borderId="10" xfId="0" applyFont="1" applyFill="1" applyBorder="1" applyAlignment="1" applyProtection="1">
      <alignment horizontal="center" vertical="center"/>
      <protection locked="0"/>
    </xf>
    <xf numFmtId="0" fontId="56" fillId="4" borderId="8" xfId="0" applyFont="1" applyFill="1" applyBorder="1" applyAlignment="1" applyProtection="1">
      <alignment horizontal="center" vertical="center"/>
      <protection locked="0"/>
    </xf>
    <xf numFmtId="0" fontId="56" fillId="4" borderId="28" xfId="0" applyFont="1" applyFill="1" applyBorder="1" applyAlignment="1" applyProtection="1">
      <alignment horizontal="center" vertical="center"/>
      <protection locked="0"/>
    </xf>
    <xf numFmtId="0" fontId="56" fillId="0" borderId="7" xfId="0" applyFont="1" applyBorder="1" applyAlignment="1" applyProtection="1">
      <alignment horizontal="left" vertical="center" wrapText="1"/>
      <protection locked="0"/>
    </xf>
    <xf numFmtId="14" fontId="56" fillId="0" borderId="8" xfId="0" applyNumberFormat="1" applyFont="1" applyBorder="1" applyAlignment="1" applyProtection="1">
      <alignment horizontal="center" vertical="center"/>
      <protection locked="0"/>
    </xf>
    <xf numFmtId="14" fontId="56" fillId="0" borderId="28" xfId="0" applyNumberFormat="1" applyFont="1" applyBorder="1" applyAlignment="1" applyProtection="1">
      <alignment horizontal="center" vertical="center"/>
      <protection locked="0"/>
    </xf>
    <xf numFmtId="0" fontId="55" fillId="19" borderId="70" xfId="0" applyFont="1" applyFill="1" applyBorder="1" applyAlignment="1" applyProtection="1">
      <alignment horizontal="center" vertical="center"/>
      <protection locked="0"/>
    </xf>
    <xf numFmtId="0" fontId="56" fillId="0" borderId="4" xfId="0" quotePrefix="1" applyFont="1" applyBorder="1" applyAlignment="1" applyProtection="1">
      <alignment horizontal="left" vertical="center" wrapText="1"/>
      <protection locked="0"/>
    </xf>
    <xf numFmtId="0" fontId="56" fillId="0" borderId="28" xfId="0" quotePrefix="1" applyFont="1" applyBorder="1" applyAlignment="1" applyProtection="1">
      <alignment horizontal="left" vertical="center" wrapText="1"/>
      <protection locked="0"/>
    </xf>
    <xf numFmtId="0" fontId="56" fillId="4" borderId="10" xfId="0" quotePrefix="1" applyFont="1" applyFill="1" applyBorder="1" applyAlignment="1" applyProtection="1">
      <alignment vertical="center" wrapText="1"/>
      <protection locked="0"/>
    </xf>
    <xf numFmtId="0" fontId="56" fillId="4" borderId="8" xfId="0" quotePrefix="1" applyFont="1" applyFill="1" applyBorder="1" applyAlignment="1" applyProtection="1">
      <alignment vertical="center" wrapText="1"/>
      <protection locked="0"/>
    </xf>
    <xf numFmtId="0" fontId="56" fillId="4" borderId="28" xfId="0" quotePrefix="1" applyFont="1" applyFill="1" applyBorder="1" applyAlignment="1" applyProtection="1">
      <alignment vertical="center" wrapText="1"/>
      <protection locked="0"/>
    </xf>
    <xf numFmtId="0" fontId="24" fillId="13" borderId="23" xfId="3" applyFont="1" applyFill="1" applyBorder="1" applyAlignment="1">
      <alignment horizontal="center" vertical="center" wrapText="1"/>
    </xf>
    <xf numFmtId="0" fontId="24" fillId="13" borderId="24" xfId="3" applyFont="1" applyFill="1" applyBorder="1" applyAlignment="1">
      <alignment horizontal="center" vertical="center" wrapText="1"/>
    </xf>
    <xf numFmtId="0" fontId="24" fillId="13" borderId="25" xfId="3" applyFont="1" applyFill="1" applyBorder="1" applyAlignment="1">
      <alignment horizontal="center" vertical="center" wrapText="1"/>
    </xf>
    <xf numFmtId="0" fontId="24" fillId="13" borderId="34" xfId="3" applyFont="1" applyFill="1" applyBorder="1" applyAlignment="1">
      <alignment horizontal="center" vertical="center" wrapText="1"/>
    </xf>
    <xf numFmtId="0" fontId="24" fillId="13" borderId="42" xfId="3" applyFont="1" applyFill="1" applyBorder="1" applyAlignment="1">
      <alignment horizontal="center" vertical="center" wrapText="1"/>
    </xf>
    <xf numFmtId="0" fontId="24" fillId="13" borderId="43" xfId="3" applyFont="1" applyFill="1" applyBorder="1" applyAlignment="1">
      <alignment horizontal="center" vertical="center" wrapText="1"/>
    </xf>
    <xf numFmtId="0" fontId="24" fillId="13" borderId="0" xfId="3" applyFont="1" applyFill="1" applyAlignment="1">
      <alignment horizontal="left" vertical="center" wrapText="1"/>
    </xf>
    <xf numFmtId="0" fontId="24" fillId="13" borderId="41" xfId="3" applyFont="1" applyFill="1" applyBorder="1" applyAlignment="1">
      <alignment horizontal="left" vertical="center" wrapText="1"/>
    </xf>
    <xf numFmtId="0" fontId="23" fillId="13" borderId="0" xfId="3" applyFont="1" applyFill="1" applyAlignment="1">
      <alignment horizontal="center" vertical="center" wrapText="1"/>
    </xf>
    <xf numFmtId="0" fontId="26" fillId="5" borderId="44" xfId="2" applyFont="1" applyFill="1" applyBorder="1" applyAlignment="1">
      <alignment horizontal="center" vertical="center"/>
    </xf>
    <xf numFmtId="0" fontId="26" fillId="5" borderId="0" xfId="2" applyFont="1" applyFill="1" applyBorder="1" applyAlignment="1">
      <alignment horizontal="center" vertical="center"/>
    </xf>
    <xf numFmtId="0" fontId="45" fillId="14" borderId="89" xfId="0" applyFont="1" applyFill="1" applyBorder="1" applyAlignment="1">
      <alignment horizontal="center" vertical="center" wrapText="1"/>
    </xf>
    <xf numFmtId="0" fontId="45" fillId="14" borderId="88" xfId="0" applyFont="1" applyFill="1" applyBorder="1" applyAlignment="1">
      <alignment horizontal="center" vertical="center" wrapText="1"/>
    </xf>
    <xf numFmtId="0" fontId="20" fillId="4" borderId="13"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0" xfId="0" applyFont="1" applyFill="1" applyAlignment="1">
      <alignment horizontal="center" vertical="center"/>
    </xf>
    <xf numFmtId="0" fontId="20" fillId="4" borderId="1" xfId="0" applyFont="1" applyFill="1" applyBorder="1" applyAlignment="1">
      <alignment horizontal="center" vertical="center"/>
    </xf>
    <xf numFmtId="0" fontId="52" fillId="4" borderId="23" xfId="0" applyFont="1" applyFill="1" applyBorder="1" applyAlignment="1">
      <alignment horizontal="center" vertical="center"/>
    </xf>
    <xf numFmtId="0" fontId="52" fillId="4" borderId="24" xfId="0" applyFont="1" applyFill="1" applyBorder="1" applyAlignment="1">
      <alignment horizontal="center" vertical="center"/>
    </xf>
    <xf numFmtId="0" fontId="52" fillId="4" borderId="25" xfId="0" applyFont="1" applyFill="1" applyBorder="1" applyAlignment="1">
      <alignment horizontal="center" vertical="center"/>
    </xf>
    <xf numFmtId="0" fontId="52" fillId="4" borderId="34" xfId="0" applyFont="1" applyFill="1" applyBorder="1" applyAlignment="1">
      <alignment horizontal="center" vertical="center"/>
    </xf>
    <xf numFmtId="0" fontId="52" fillId="4" borderId="42" xfId="0" applyFont="1" applyFill="1" applyBorder="1" applyAlignment="1">
      <alignment horizontal="center" vertical="center"/>
    </xf>
    <xf numFmtId="0" fontId="52" fillId="4" borderId="43" xfId="0" applyFont="1" applyFill="1" applyBorder="1" applyAlignment="1">
      <alignment horizontal="center" vertical="center"/>
    </xf>
    <xf numFmtId="0" fontId="26" fillId="5" borderId="34" xfId="2" applyFont="1" applyFill="1" applyBorder="1" applyAlignment="1">
      <alignment horizontal="center" vertical="center"/>
    </xf>
    <xf numFmtId="0" fontId="26" fillId="5" borderId="42" xfId="2" applyFont="1" applyFill="1" applyBorder="1" applyAlignment="1">
      <alignment horizontal="center" vertical="center"/>
    </xf>
    <xf numFmtId="0" fontId="26" fillId="5" borderId="43" xfId="2" applyFont="1" applyFill="1" applyBorder="1" applyAlignment="1">
      <alignment horizontal="center" vertical="center"/>
    </xf>
    <xf numFmtId="0" fontId="63" fillId="0" borderId="78" xfId="0" applyFont="1" applyBorder="1" applyAlignment="1">
      <alignment horizontal="left" vertical="center" wrapText="1"/>
    </xf>
    <xf numFmtId="0" fontId="63" fillId="0" borderId="82" xfId="0" applyFont="1" applyBorder="1"/>
    <xf numFmtId="0" fontId="63" fillId="0" borderId="85" xfId="0" applyFont="1" applyBorder="1"/>
    <xf numFmtId="0" fontId="63" fillId="20" borderId="78" xfId="0" applyFont="1" applyFill="1" applyBorder="1" applyAlignment="1">
      <alignment horizontal="left" vertical="center" wrapText="1"/>
    </xf>
    <xf numFmtId="0" fontId="63" fillId="20" borderId="79" xfId="0" applyFont="1" applyFill="1" applyBorder="1" applyAlignment="1">
      <alignment horizontal="left" vertical="center" wrapText="1"/>
    </xf>
    <xf numFmtId="0" fontId="63" fillId="0" borderId="80" xfId="0" applyFont="1" applyBorder="1"/>
    <xf numFmtId="0" fontId="63" fillId="0" borderId="83" xfId="0" applyFont="1" applyBorder="1"/>
    <xf numFmtId="0" fontId="63" fillId="0" borderId="84" xfId="0" applyFont="1" applyBorder="1"/>
    <xf numFmtId="0" fontId="63" fillId="0" borderId="86" xfId="0" applyFont="1" applyBorder="1"/>
    <xf numFmtId="0" fontId="63" fillId="0" borderId="87" xfId="0" applyFont="1" applyBorder="1"/>
    <xf numFmtId="0" fontId="63" fillId="0" borderId="81" xfId="0" applyFont="1" applyBorder="1"/>
    <xf numFmtId="0" fontId="1" fillId="0" borderId="0" xfId="0" applyFont="1"/>
    <xf numFmtId="0" fontId="63" fillId="0" borderId="88" xfId="0" applyFont="1" applyBorder="1"/>
    <xf numFmtId="0" fontId="19" fillId="21" borderId="78" xfId="5" applyFill="1" applyBorder="1" applyAlignment="1">
      <alignment horizontal="center" vertical="center" wrapText="1"/>
    </xf>
    <xf numFmtId="0" fontId="63" fillId="21" borderId="82" xfId="0" applyFont="1" applyFill="1" applyBorder="1" applyAlignment="1">
      <alignment horizontal="center" vertical="center" wrapText="1"/>
    </xf>
    <xf numFmtId="0" fontId="63" fillId="21" borderId="85" xfId="0" applyFont="1" applyFill="1" applyBorder="1" applyAlignment="1">
      <alignment horizontal="center" vertical="center" wrapText="1"/>
    </xf>
    <xf numFmtId="0" fontId="63" fillId="22" borderId="79" xfId="0" applyFont="1" applyFill="1" applyBorder="1" applyAlignment="1">
      <alignment horizontal="center" vertical="center" wrapText="1"/>
    </xf>
    <xf numFmtId="0" fontId="63" fillId="21" borderId="83" xfId="0" applyFont="1" applyFill="1" applyBorder="1" applyAlignment="1">
      <alignment horizontal="center"/>
    </xf>
    <xf numFmtId="0" fontId="63" fillId="21" borderId="86" xfId="0" applyFont="1" applyFill="1" applyBorder="1" applyAlignment="1">
      <alignment horizontal="center"/>
    </xf>
    <xf numFmtId="14" fontId="63" fillId="20" borderId="78" xfId="0" applyNumberFormat="1" applyFont="1" applyFill="1" applyBorder="1" applyAlignment="1">
      <alignment horizontal="center" vertical="center" wrapText="1"/>
    </xf>
    <xf numFmtId="0" fontId="63" fillId="20" borderId="79" xfId="0" applyFont="1" applyFill="1" applyBorder="1" applyAlignment="1">
      <alignment horizontal="center" vertical="center" wrapText="1"/>
    </xf>
    <xf numFmtId="0" fontId="63" fillId="20" borderId="78" xfId="0" applyFont="1" applyFill="1" applyBorder="1" applyAlignment="1">
      <alignment horizontal="center" vertical="center" wrapText="1"/>
    </xf>
    <xf numFmtId="0" fontId="63" fillId="0" borderId="82" xfId="0" applyFont="1" applyBorder="1" applyAlignment="1">
      <alignment horizontal="center"/>
    </xf>
    <xf numFmtId="0" fontId="63" fillId="0" borderId="85" xfId="0" applyFont="1" applyBorder="1" applyAlignment="1">
      <alignment horizontal="center"/>
    </xf>
    <xf numFmtId="0" fontId="63" fillId="21" borderId="78" xfId="0" applyFont="1" applyFill="1" applyBorder="1" applyAlignment="1">
      <alignment horizontal="center" vertical="center" wrapText="1"/>
    </xf>
    <xf numFmtId="0" fontId="62" fillId="0" borderId="74" xfId="0" applyFont="1" applyBorder="1" applyAlignment="1">
      <alignment horizontal="center" vertical="center" wrapText="1"/>
    </xf>
    <xf numFmtId="0" fontId="63" fillId="0" borderId="75" xfId="0" applyFont="1" applyBorder="1"/>
    <xf numFmtId="0" fontId="63" fillId="0" borderId="76" xfId="0" applyFont="1" applyBorder="1"/>
    <xf numFmtId="0" fontId="62" fillId="0" borderId="75" xfId="0" applyFont="1" applyBorder="1" applyAlignment="1">
      <alignment horizontal="center" vertical="center" wrapText="1"/>
    </xf>
    <xf numFmtId="0" fontId="27" fillId="19" borderId="56" xfId="0" applyFont="1" applyFill="1" applyBorder="1" applyAlignment="1">
      <alignment horizontal="center" vertical="center" wrapText="1"/>
    </xf>
    <xf numFmtId="0" fontId="27" fillId="19" borderId="63" xfId="0" applyFont="1" applyFill="1" applyBorder="1" applyAlignment="1">
      <alignment horizontal="center" vertical="center" wrapText="1"/>
    </xf>
    <xf numFmtId="0" fontId="27" fillId="19" borderId="23" xfId="0" applyFont="1" applyFill="1" applyBorder="1" applyAlignment="1">
      <alignment horizontal="center" vertical="center" wrapText="1"/>
    </xf>
    <xf numFmtId="0" fontId="27" fillId="19" borderId="34" xfId="0" applyFont="1" applyFill="1" applyBorder="1" applyAlignment="1">
      <alignment horizontal="center" vertical="center" wrapText="1"/>
    </xf>
    <xf numFmtId="0" fontId="19" fillId="21" borderId="82" xfId="5" applyFill="1" applyBorder="1" applyAlignment="1">
      <alignment horizontal="center" vertical="center" wrapText="1"/>
    </xf>
    <xf numFmtId="0" fontId="19" fillId="21" borderId="85" xfId="5" applyFill="1" applyBorder="1" applyAlignment="1">
      <alignment horizontal="center" vertical="center" wrapText="1"/>
    </xf>
    <xf numFmtId="0" fontId="63" fillId="21" borderId="83" xfId="0" applyFont="1" applyFill="1" applyBorder="1" applyAlignment="1">
      <alignment horizontal="center" vertical="center"/>
    </xf>
    <xf numFmtId="0" fontId="63" fillId="21" borderId="86" xfId="0" applyFont="1" applyFill="1" applyBorder="1" applyAlignment="1">
      <alignment horizontal="center" vertical="center"/>
    </xf>
    <xf numFmtId="0" fontId="63" fillId="0" borderId="83" xfId="0" applyFont="1" applyBorder="1" applyAlignment="1">
      <alignment horizontal="center"/>
    </xf>
    <xf numFmtId="0" fontId="63" fillId="0" borderId="86" xfId="0" applyFont="1" applyBorder="1" applyAlignment="1">
      <alignment horizontal="center"/>
    </xf>
    <xf numFmtId="0" fontId="19" fillId="21" borderId="80" xfId="5" applyFill="1" applyBorder="1" applyAlignment="1">
      <alignment horizontal="center" vertical="center" wrapText="1"/>
    </xf>
    <xf numFmtId="0" fontId="63" fillId="21" borderId="84" xfId="0" applyFont="1" applyFill="1" applyBorder="1" applyAlignment="1">
      <alignment horizontal="center" vertical="center" wrapText="1"/>
    </xf>
    <xf numFmtId="0" fontId="63" fillId="21" borderId="87" xfId="0" applyFont="1" applyFill="1" applyBorder="1" applyAlignment="1">
      <alignment horizontal="center" vertical="center" wrapText="1"/>
    </xf>
    <xf numFmtId="0" fontId="63" fillId="21" borderId="56" xfId="0" applyFont="1" applyFill="1" applyBorder="1" applyAlignment="1">
      <alignment horizontal="center" vertical="center" wrapText="1"/>
    </xf>
    <xf numFmtId="0" fontId="63" fillId="21" borderId="57" xfId="0" applyFont="1" applyFill="1" applyBorder="1" applyAlignment="1">
      <alignment horizontal="center" vertical="center" wrapText="1"/>
    </xf>
    <xf numFmtId="0" fontId="63" fillId="21" borderId="63" xfId="0" applyFont="1" applyFill="1" applyBorder="1" applyAlignment="1">
      <alignment horizontal="center" vertical="center" wrapText="1"/>
    </xf>
    <xf numFmtId="0" fontId="63" fillId="21" borderId="78" xfId="0" applyFont="1" applyFill="1" applyBorder="1" applyAlignment="1">
      <alignment horizontal="center" vertical="center"/>
    </xf>
    <xf numFmtId="0" fontId="63" fillId="21" borderId="82" xfId="0" applyFont="1" applyFill="1" applyBorder="1" applyAlignment="1">
      <alignment horizontal="center" vertical="center"/>
    </xf>
    <xf numFmtId="0" fontId="63" fillId="21" borderId="85" xfId="0" applyFont="1" applyFill="1" applyBorder="1" applyAlignment="1">
      <alignment horizontal="center" vertical="center"/>
    </xf>
    <xf numFmtId="0" fontId="63" fillId="22" borderId="81" xfId="0" applyFont="1" applyFill="1" applyBorder="1" applyAlignment="1">
      <alignment horizontal="center" vertical="center" wrapText="1"/>
    </xf>
    <xf numFmtId="0" fontId="63" fillId="21" borderId="93" xfId="0" applyFont="1" applyFill="1" applyBorder="1" applyAlignment="1">
      <alignment horizontal="center" vertical="center" wrapText="1"/>
    </xf>
    <xf numFmtId="0" fontId="19" fillId="21" borderId="22" xfId="5" applyFill="1" applyBorder="1" applyAlignment="1">
      <alignment horizontal="center" vertical="center" wrapText="1"/>
    </xf>
    <xf numFmtId="0" fontId="63" fillId="0" borderId="78" xfId="0" applyFont="1" applyBorder="1" applyAlignment="1">
      <alignment vertical="center" wrapText="1"/>
    </xf>
    <xf numFmtId="0" fontId="63" fillId="0" borderId="82" xfId="0" applyFont="1" applyBorder="1" applyAlignment="1">
      <alignment vertical="center" wrapText="1"/>
    </xf>
    <xf numFmtId="0" fontId="63" fillId="0" borderId="85" xfId="0" applyFont="1" applyBorder="1" applyAlignment="1">
      <alignment vertical="center" wrapText="1"/>
    </xf>
    <xf numFmtId="9" fontId="63" fillId="19" borderId="78" xfId="7" applyFont="1" applyFill="1" applyBorder="1" applyAlignment="1">
      <alignment horizontal="center" vertical="center" wrapText="1"/>
    </xf>
    <xf numFmtId="9" fontId="63" fillId="19" borderId="82" xfId="7" applyFont="1" applyFill="1" applyBorder="1" applyAlignment="1">
      <alignment horizontal="center"/>
    </xf>
    <xf numFmtId="9" fontId="63" fillId="19" borderId="85" xfId="7" applyFont="1" applyFill="1" applyBorder="1" applyAlignment="1">
      <alignment horizontal="center"/>
    </xf>
    <xf numFmtId="9" fontId="63" fillId="0" borderId="78" xfId="7" applyFont="1" applyFill="1" applyBorder="1" applyAlignment="1">
      <alignment horizontal="center" vertical="center" wrapText="1"/>
    </xf>
    <xf numFmtId="9" fontId="63" fillId="0" borderId="82" xfId="7" applyFont="1" applyFill="1" applyBorder="1" applyAlignment="1">
      <alignment horizontal="center"/>
    </xf>
    <xf numFmtId="9" fontId="63" fillId="0" borderId="85" xfId="7" applyFont="1" applyFill="1" applyBorder="1" applyAlignment="1">
      <alignment horizontal="center"/>
    </xf>
    <xf numFmtId="0" fontId="22" fillId="23" borderId="4" xfId="2" applyFont="1" applyFill="1" applyBorder="1" applyAlignment="1">
      <alignment horizontal="center" vertical="center" wrapText="1"/>
    </xf>
    <xf numFmtId="0" fontId="22" fillId="23" borderId="7" xfId="2" applyFont="1" applyFill="1" applyBorder="1" applyAlignment="1">
      <alignment horizontal="center" vertical="center" wrapText="1"/>
    </xf>
    <xf numFmtId="0" fontId="22" fillId="6" borderId="4" xfId="2" applyFont="1" applyFill="1" applyBorder="1" applyAlignment="1">
      <alignment horizontal="center" vertical="center" wrapText="1"/>
    </xf>
    <xf numFmtId="0" fontId="22" fillId="6" borderId="7" xfId="2" applyFont="1" applyFill="1" applyBorder="1" applyAlignment="1">
      <alignment horizontal="center" vertical="center" wrapText="1"/>
    </xf>
    <xf numFmtId="0" fontId="63" fillId="0" borderId="103" xfId="0" applyFont="1" applyBorder="1" applyAlignment="1">
      <alignment vertical="center" wrapText="1"/>
    </xf>
    <xf numFmtId="0" fontId="63" fillId="21" borderId="82" xfId="0" applyFont="1" applyFill="1" applyBorder="1"/>
    <xf numFmtId="0" fontId="63" fillId="21" borderId="85" xfId="0" applyFont="1" applyFill="1" applyBorder="1"/>
    <xf numFmtId="0" fontId="2" fillId="21" borderId="100" xfId="0" applyFont="1" applyFill="1" applyBorder="1" applyAlignment="1">
      <alignment horizontal="center" vertical="center" wrapText="1"/>
    </xf>
    <xf numFmtId="0" fontId="2" fillId="21" borderId="99" xfId="0" applyFont="1" applyFill="1" applyBorder="1" applyAlignment="1">
      <alignment horizontal="center" vertical="center" wrapText="1"/>
    </xf>
    <xf numFmtId="0" fontId="2" fillId="21" borderId="101" xfId="0" applyFont="1" applyFill="1" applyBorder="1" applyAlignment="1">
      <alignment horizontal="center" vertical="center" wrapText="1"/>
    </xf>
    <xf numFmtId="0" fontId="2" fillId="21" borderId="52" xfId="0" applyFont="1" applyFill="1" applyBorder="1" applyAlignment="1">
      <alignment horizontal="center" vertical="center" wrapText="1"/>
    </xf>
    <xf numFmtId="0" fontId="2" fillId="21" borderId="53" xfId="0" applyFont="1" applyFill="1" applyBorder="1" applyAlignment="1">
      <alignment horizontal="center" vertical="center" wrapText="1"/>
    </xf>
    <xf numFmtId="0" fontId="2" fillId="21" borderId="55" xfId="0" applyFont="1" applyFill="1" applyBorder="1" applyAlignment="1">
      <alignment horizontal="center" vertical="center" wrapText="1"/>
    </xf>
    <xf numFmtId="0" fontId="31" fillId="17" borderId="45" xfId="0" applyFont="1" applyFill="1" applyBorder="1" applyAlignment="1">
      <alignment horizontal="center" vertical="center" wrapText="1"/>
    </xf>
    <xf numFmtId="0" fontId="31" fillId="17" borderId="49" xfId="0" applyFont="1" applyFill="1" applyBorder="1" applyAlignment="1">
      <alignment horizontal="center" vertical="center" wrapText="1"/>
    </xf>
    <xf numFmtId="0" fontId="33" fillId="16" borderId="52" xfId="0" applyFont="1" applyFill="1" applyBorder="1" applyAlignment="1">
      <alignment horizontal="center" vertical="center" wrapText="1"/>
    </xf>
    <xf numFmtId="0" fontId="33" fillId="16" borderId="50" xfId="0" applyFont="1" applyFill="1" applyBorder="1" applyAlignment="1">
      <alignment horizontal="center" vertical="center" wrapText="1"/>
    </xf>
    <xf numFmtId="0" fontId="53" fillId="0" borderId="52" xfId="0" applyFont="1" applyBorder="1" applyAlignment="1">
      <alignment horizontal="center" vertical="center" wrapText="1"/>
    </xf>
    <xf numFmtId="0" fontId="53" fillId="0" borderId="50" xfId="0" applyFont="1" applyBorder="1" applyAlignment="1">
      <alignment horizontal="center" vertical="center" wrapText="1"/>
    </xf>
    <xf numFmtId="166" fontId="53" fillId="21" borderId="52" xfId="0" applyNumberFormat="1" applyFont="1" applyFill="1" applyBorder="1" applyAlignment="1">
      <alignment horizontal="center" vertical="center" wrapText="1"/>
    </xf>
    <xf numFmtId="166" fontId="53" fillId="21" borderId="53" xfId="0" applyNumberFormat="1" applyFont="1" applyFill="1" applyBorder="1" applyAlignment="1">
      <alignment horizontal="center" vertical="center" wrapText="1"/>
    </xf>
    <xf numFmtId="166" fontId="53" fillId="21" borderId="55" xfId="0" applyNumberFormat="1" applyFont="1" applyFill="1" applyBorder="1" applyAlignment="1">
      <alignment horizontal="center" vertical="center" wrapText="1"/>
    </xf>
    <xf numFmtId="0" fontId="53" fillId="0" borderId="53" xfId="0" applyFont="1" applyBorder="1" applyAlignment="1">
      <alignment horizontal="center" vertical="center" wrapText="1"/>
    </xf>
    <xf numFmtId="0" fontId="53" fillId="0" borderId="55" xfId="0" applyFont="1" applyBorder="1" applyAlignment="1">
      <alignment horizontal="center" vertical="center" wrapText="1"/>
    </xf>
    <xf numFmtId="166" fontId="2" fillId="21" borderId="98" xfId="0" applyNumberFormat="1" applyFont="1" applyFill="1" applyBorder="1" applyAlignment="1">
      <alignment horizontal="center" vertical="center" wrapText="1"/>
    </xf>
    <xf numFmtId="166" fontId="2" fillId="21" borderId="99" xfId="0" applyNumberFormat="1" applyFont="1" applyFill="1" applyBorder="1" applyAlignment="1">
      <alignment horizontal="center" vertical="center" wrapText="1"/>
    </xf>
    <xf numFmtId="166" fontId="2" fillId="21" borderId="90" xfId="0" applyNumberFormat="1" applyFont="1" applyFill="1" applyBorder="1" applyAlignment="1">
      <alignment horizontal="center" vertical="center" wrapText="1"/>
    </xf>
    <xf numFmtId="165" fontId="53" fillId="0" borderId="52" xfId="0" applyNumberFormat="1" applyFont="1" applyBorder="1" applyAlignment="1">
      <alignment horizontal="center" vertical="center" wrapText="1"/>
    </xf>
    <xf numFmtId="165" fontId="53" fillId="0" borderId="50" xfId="0" applyNumberFormat="1" applyFont="1" applyBorder="1" applyAlignment="1">
      <alignment horizontal="center" vertical="center" wrapText="1"/>
    </xf>
    <xf numFmtId="0" fontId="2" fillId="21" borderId="50" xfId="0" applyFont="1" applyFill="1" applyBorder="1" applyAlignment="1">
      <alignment horizontal="center" vertical="center" wrapText="1"/>
    </xf>
    <xf numFmtId="0" fontId="2" fillId="21" borderId="90" xfId="0" applyFont="1" applyFill="1" applyBorder="1" applyAlignment="1">
      <alignment horizontal="center" vertical="center" wrapText="1"/>
    </xf>
    <xf numFmtId="165" fontId="53" fillId="21" borderId="52" xfId="0" applyNumberFormat="1" applyFont="1" applyFill="1" applyBorder="1" applyAlignment="1">
      <alignment horizontal="center" vertical="center" wrapText="1"/>
    </xf>
    <xf numFmtId="165" fontId="53" fillId="21" borderId="50" xfId="0" applyNumberFormat="1" applyFont="1" applyFill="1" applyBorder="1" applyAlignment="1">
      <alignment horizontal="center" vertical="center" wrapText="1"/>
    </xf>
    <xf numFmtId="165" fontId="53" fillId="21" borderId="53" xfId="0" applyNumberFormat="1" applyFont="1" applyFill="1" applyBorder="1" applyAlignment="1">
      <alignment horizontal="center" vertical="center" wrapText="1"/>
    </xf>
    <xf numFmtId="14" fontId="10" fillId="0" borderId="23" xfId="0" applyNumberFormat="1" applyFont="1" applyBorder="1" applyAlignment="1">
      <alignment horizontal="center" vertical="center"/>
    </xf>
    <xf numFmtId="14" fontId="10" fillId="0" borderId="25" xfId="0" applyNumberFormat="1" applyFont="1" applyBorder="1" applyAlignment="1">
      <alignment horizontal="center" vertical="center"/>
    </xf>
    <xf numFmtId="0" fontId="15" fillId="4" borderId="12" xfId="0" applyFont="1" applyFill="1" applyBorder="1" applyAlignment="1" applyProtection="1">
      <alignment horizontal="center" vertical="center"/>
    </xf>
    <xf numFmtId="0" fontId="15" fillId="4" borderId="16" xfId="0" applyFont="1" applyFill="1" applyBorder="1" applyAlignment="1" applyProtection="1">
      <alignment horizontal="center" vertical="center"/>
    </xf>
    <xf numFmtId="0" fontId="15" fillId="4" borderId="17"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5" xfId="0" applyFont="1" applyFill="1" applyBorder="1" applyAlignment="1">
      <alignment horizontal="center" vertical="center"/>
    </xf>
    <xf numFmtId="165" fontId="53" fillId="0" borderId="53" xfId="0" applyNumberFormat="1" applyFont="1" applyBorder="1" applyAlignment="1">
      <alignment horizontal="center" vertical="center" wrapText="1"/>
    </xf>
    <xf numFmtId="0" fontId="31" fillId="16" borderId="52" xfId="0" applyFont="1" applyFill="1" applyBorder="1" applyAlignment="1">
      <alignment horizontal="center" vertical="center" wrapText="1"/>
    </xf>
    <xf numFmtId="0" fontId="31" fillId="16" borderId="53" xfId="0" applyFont="1" applyFill="1" applyBorder="1" applyAlignment="1">
      <alignment horizontal="center" vertical="center" wrapText="1"/>
    </xf>
    <xf numFmtId="0" fontId="31" fillId="16" borderId="50" xfId="0" applyFont="1" applyFill="1" applyBorder="1" applyAlignment="1">
      <alignment horizontal="center" vertical="center" wrapText="1"/>
    </xf>
    <xf numFmtId="0" fontId="29" fillId="15" borderId="20" xfId="0" applyFont="1" applyFill="1" applyBorder="1" applyAlignment="1">
      <alignment horizontal="center" vertical="center" wrapText="1"/>
    </xf>
    <xf numFmtId="0" fontId="29" fillId="15" borderId="21" xfId="0" applyFont="1" applyFill="1" applyBorder="1" applyAlignment="1">
      <alignment horizontal="center" vertical="center" wrapText="1"/>
    </xf>
    <xf numFmtId="0" fontId="29" fillId="15" borderId="22" xfId="0" applyFont="1" applyFill="1" applyBorder="1" applyAlignment="1">
      <alignment horizontal="center" vertical="center" wrapText="1"/>
    </xf>
    <xf numFmtId="0" fontId="30" fillId="16" borderId="58" xfId="0" applyFont="1" applyFill="1" applyBorder="1" applyAlignment="1">
      <alignment horizontal="center" vertical="center" wrapText="1"/>
    </xf>
    <xf numFmtId="0" fontId="30" fillId="16" borderId="91" xfId="0" applyFont="1" applyFill="1" applyBorder="1" applyAlignment="1">
      <alignment horizontal="center" vertical="center" wrapText="1"/>
    </xf>
    <xf numFmtId="166" fontId="2" fillId="21" borderId="96" xfId="0" applyNumberFormat="1" applyFont="1" applyFill="1" applyBorder="1" applyAlignment="1">
      <alignment horizontal="center" vertical="center" wrapText="1"/>
    </xf>
    <xf numFmtId="166" fontId="2" fillId="21" borderId="97" xfId="0" applyNumberFormat="1" applyFont="1" applyFill="1" applyBorder="1" applyAlignment="1">
      <alignment horizontal="center" vertical="center" wrapText="1"/>
    </xf>
    <xf numFmtId="166" fontId="2" fillId="21" borderId="95" xfId="0" applyNumberFormat="1" applyFont="1" applyFill="1" applyBorder="1" applyAlignment="1">
      <alignment horizontal="center" vertical="center" wrapText="1"/>
    </xf>
    <xf numFmtId="0" fontId="2" fillId="21" borderId="71" xfId="0" applyFont="1" applyFill="1" applyBorder="1" applyAlignment="1">
      <alignment horizontal="center" vertical="center" wrapText="1"/>
    </xf>
    <xf numFmtId="0" fontId="2" fillId="21" borderId="72" xfId="0" applyFont="1" applyFill="1" applyBorder="1" applyAlignment="1">
      <alignment horizontal="center" vertical="center" wrapText="1"/>
    </xf>
    <xf numFmtId="0" fontId="2" fillId="21" borderId="73" xfId="0" applyFont="1" applyFill="1" applyBorder="1" applyAlignment="1">
      <alignment horizontal="center" vertical="center" wrapText="1"/>
    </xf>
    <xf numFmtId="166" fontId="53" fillId="0" borderId="52" xfId="0" applyNumberFormat="1" applyFont="1" applyBorder="1" applyAlignment="1">
      <alignment horizontal="center" vertical="center" wrapText="1"/>
    </xf>
    <xf numFmtId="166" fontId="53" fillId="0" borderId="53" xfId="0" applyNumberFormat="1" applyFont="1" applyBorder="1" applyAlignment="1">
      <alignment horizontal="center" vertical="center" wrapText="1"/>
    </xf>
    <xf numFmtId="166" fontId="53" fillId="0" borderId="55" xfId="0" applyNumberFormat="1" applyFont="1" applyBorder="1" applyAlignment="1">
      <alignment horizontal="center" vertical="center" wrapText="1"/>
    </xf>
    <xf numFmtId="0" fontId="31" fillId="17" borderId="51" xfId="0" applyFont="1" applyFill="1" applyBorder="1" applyAlignment="1">
      <alignment horizontal="center" vertical="center" wrapText="1"/>
    </xf>
    <xf numFmtId="0" fontId="31" fillId="17" borderId="54" xfId="0" applyFont="1" applyFill="1" applyBorder="1" applyAlignment="1">
      <alignment horizontal="center" vertical="center" wrapText="1"/>
    </xf>
    <xf numFmtId="0" fontId="31" fillId="16" borderId="55" xfId="0" applyFont="1" applyFill="1" applyBorder="1" applyAlignment="1">
      <alignment horizontal="center" vertical="center" wrapText="1"/>
    </xf>
    <xf numFmtId="0" fontId="53" fillId="0" borderId="52" xfId="0" applyFont="1" applyBorder="1" applyAlignment="1">
      <alignment horizontal="center" vertical="center"/>
    </xf>
    <xf numFmtId="0" fontId="53" fillId="0" borderId="53" xfId="0" applyFont="1" applyBorder="1" applyAlignment="1">
      <alignment horizontal="center" vertical="center"/>
    </xf>
    <xf numFmtId="0" fontId="53" fillId="0" borderId="50" xfId="0" applyFont="1" applyBorder="1" applyAlignment="1">
      <alignment horizontal="center" vertical="center"/>
    </xf>
    <xf numFmtId="10" fontId="0" fillId="0" borderId="4" xfId="0" applyNumberFormat="1" applyBorder="1" applyAlignment="1">
      <alignment horizontal="right"/>
    </xf>
    <xf numFmtId="10" fontId="0" fillId="0" borderId="8" xfId="0" applyNumberFormat="1" applyBorder="1" applyAlignment="1">
      <alignment horizontal="right"/>
    </xf>
    <xf numFmtId="10" fontId="0" fillId="0" borderId="7" xfId="0" applyNumberFormat="1" applyBorder="1" applyAlignment="1">
      <alignment horizontal="right"/>
    </xf>
    <xf numFmtId="0" fontId="11" fillId="0" borderId="3" xfId="0" applyFont="1" applyBorder="1" applyAlignment="1">
      <alignment horizontal="center" vertical="center" wrapText="1"/>
    </xf>
    <xf numFmtId="0" fontId="2" fillId="16" borderId="4"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2" fillId="16" borderId="7" xfId="0" applyFont="1" applyFill="1" applyBorder="1" applyAlignment="1">
      <alignment horizontal="center" vertical="center" wrapText="1"/>
    </xf>
    <xf numFmtId="10" fontId="0" fillId="0" borderId="4" xfId="0" applyNumberFormat="1" applyBorder="1" applyAlignment="1">
      <alignment horizontal="center"/>
    </xf>
    <xf numFmtId="10" fontId="0" fillId="0" borderId="8" xfId="0" applyNumberFormat="1" applyBorder="1" applyAlignment="1">
      <alignment horizontal="center"/>
    </xf>
    <xf numFmtId="10" fontId="0" fillId="0" borderId="7" xfId="0" applyNumberFormat="1" applyBorder="1" applyAlignment="1">
      <alignment horizontal="center"/>
    </xf>
    <xf numFmtId="0" fontId="11" fillId="0" borderId="3" xfId="0" applyFont="1" applyBorder="1" applyAlignment="1">
      <alignment horizontal="center" wrapText="1"/>
    </xf>
    <xf numFmtId="0" fontId="0" fillId="0" borderId="4"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10" fontId="0" fillId="0" borderId="3" xfId="0" applyNumberFormat="1" applyBorder="1" applyAlignment="1">
      <alignment horizontal="center"/>
    </xf>
    <xf numFmtId="10" fontId="0" fillId="0" borderId="3" xfId="0" applyNumberFormat="1" applyBorder="1" applyAlignment="1">
      <alignment horizontal="right"/>
    </xf>
    <xf numFmtId="0" fontId="11" fillId="0" borderId="3" xfId="0" applyFont="1" applyBorder="1" applyAlignment="1">
      <alignment horizontal="center"/>
    </xf>
    <xf numFmtId="0" fontId="0" fillId="0" borderId="3" xfId="0" applyBorder="1" applyAlignment="1">
      <alignment horizont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14" fontId="10" fillId="0" borderId="21" xfId="0" applyNumberFormat="1" applyFont="1" applyBorder="1" applyAlignment="1">
      <alignment horizontal="center" vertical="center"/>
    </xf>
    <xf numFmtId="14" fontId="10" fillId="0" borderId="22" xfId="0" applyNumberFormat="1" applyFont="1" applyBorder="1" applyAlignment="1">
      <alignment horizontal="center" vertical="center"/>
    </xf>
    <xf numFmtId="0" fontId="15" fillId="4" borderId="20" xfId="0" applyFont="1" applyFill="1" applyBorder="1" applyAlignment="1" applyProtection="1">
      <alignment horizontal="center" vertical="center"/>
    </xf>
    <xf numFmtId="0" fontId="15" fillId="4" borderId="21" xfId="0" applyFont="1" applyFill="1" applyBorder="1" applyAlignment="1" applyProtection="1">
      <alignment horizontal="center" vertical="center"/>
    </xf>
    <xf numFmtId="0" fontId="15" fillId="4" borderId="22" xfId="0" applyFont="1" applyFill="1" applyBorder="1" applyAlignment="1" applyProtection="1">
      <alignment horizontal="center" vertical="center"/>
    </xf>
    <xf numFmtId="0" fontId="40" fillId="15" borderId="90" xfId="0" applyFont="1" applyFill="1" applyBorder="1" applyAlignment="1">
      <alignment horizontal="center" vertical="center"/>
    </xf>
    <xf numFmtId="0" fontId="40" fillId="15" borderId="47" xfId="0" applyFont="1" applyFill="1" applyBorder="1" applyAlignment="1">
      <alignment horizontal="center" vertical="center"/>
    </xf>
    <xf numFmtId="0" fontId="40" fillId="15" borderId="46" xfId="0" applyFont="1" applyFill="1" applyBorder="1" applyAlignment="1">
      <alignment horizontal="center" vertical="center"/>
    </xf>
    <xf numFmtId="0" fontId="0" fillId="0" borderId="0" xfId="0" applyAlignment="1">
      <alignment horizontal="center"/>
    </xf>
    <xf numFmtId="0" fontId="30" fillId="17" borderId="48" xfId="0" applyFont="1" applyFill="1" applyBorder="1" applyAlignment="1">
      <alignment horizontal="center" vertical="center" wrapText="1"/>
    </xf>
    <xf numFmtId="0" fontId="30" fillId="17" borderId="52" xfId="0" applyFont="1" applyFill="1" applyBorder="1" applyAlignment="1">
      <alignment horizontal="center" vertical="center" wrapText="1"/>
    </xf>
    <xf numFmtId="0" fontId="30" fillId="17" borderId="53" xfId="0" applyFont="1" applyFill="1" applyBorder="1" applyAlignment="1">
      <alignment horizontal="center" vertical="center" wrapText="1"/>
    </xf>
    <xf numFmtId="0" fontId="30" fillId="17" borderId="50" xfId="0" applyFont="1" applyFill="1" applyBorder="1" applyAlignment="1">
      <alignment horizontal="center" vertical="center" wrapText="1"/>
    </xf>
    <xf numFmtId="0" fontId="39" fillId="0" borderId="52" xfId="0" applyFont="1" applyFill="1" applyBorder="1" applyAlignment="1">
      <alignment horizontal="center" vertical="center" wrapText="1"/>
    </xf>
    <xf numFmtId="0" fontId="39" fillId="0" borderId="50"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0" xfId="0" applyFont="1" applyFill="1" applyBorder="1" applyAlignment="1">
      <alignment horizontal="center" vertical="center" wrapText="1"/>
    </xf>
    <xf numFmtId="165" fontId="13" fillId="0" borderId="52" xfId="0" applyNumberFormat="1" applyFont="1" applyFill="1" applyBorder="1" applyAlignment="1">
      <alignment horizontal="center" vertical="center" wrapText="1"/>
    </xf>
    <xf numFmtId="165" fontId="13" fillId="0" borderId="50" xfId="0" applyNumberFormat="1" applyFont="1" applyFill="1" applyBorder="1" applyAlignment="1">
      <alignment horizontal="center" vertical="center" wrapText="1"/>
    </xf>
    <xf numFmtId="0" fontId="31" fillId="16" borderId="48" xfId="0" applyFont="1" applyFill="1" applyBorder="1" applyAlignment="1">
      <alignment horizontal="center" vertical="center"/>
    </xf>
    <xf numFmtId="0" fontId="7" fillId="4" borderId="52" xfId="0" applyFont="1" applyFill="1" applyBorder="1" applyAlignment="1">
      <alignment horizontal="center" vertical="center" wrapText="1"/>
    </xf>
    <xf numFmtId="0" fontId="7" fillId="4" borderId="50" xfId="0" applyFont="1" applyFill="1" applyBorder="1" applyAlignment="1">
      <alignment horizontal="center" vertical="center" wrapText="1"/>
    </xf>
    <xf numFmtId="14" fontId="28" fillId="4" borderId="52" xfId="0" applyNumberFormat="1" applyFont="1" applyFill="1" applyBorder="1" applyAlignment="1">
      <alignment horizontal="center" vertical="center" wrapText="1"/>
    </xf>
    <xf numFmtId="14" fontId="28" fillId="4" borderId="50" xfId="0" applyNumberFormat="1" applyFont="1" applyFill="1" applyBorder="1" applyAlignment="1">
      <alignment horizontal="center" vertical="center" wrapText="1"/>
    </xf>
    <xf numFmtId="0" fontId="10" fillId="0" borderId="20"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14" fontId="10" fillId="0" borderId="20" xfId="0" applyNumberFormat="1" applyFont="1" applyBorder="1" applyAlignment="1">
      <alignment horizontal="center" vertical="center"/>
    </xf>
    <xf numFmtId="0" fontId="28" fillId="18" borderId="52" xfId="0" applyFont="1" applyFill="1" applyBorder="1" applyAlignment="1">
      <alignment horizontal="center" vertical="center" wrapText="1"/>
    </xf>
    <xf numFmtId="0" fontId="28" fillId="18" borderId="50" xfId="0" applyFont="1" applyFill="1" applyBorder="1" applyAlignment="1">
      <alignment horizontal="center" vertical="center" wrapText="1"/>
    </xf>
    <xf numFmtId="0" fontId="28" fillId="18" borderId="48" xfId="0" applyFont="1" applyFill="1" applyBorder="1" applyAlignment="1">
      <alignment horizontal="center" vertical="center" wrapText="1"/>
    </xf>
    <xf numFmtId="0" fontId="41" fillId="0" borderId="12" xfId="0" applyFont="1" applyFill="1" applyBorder="1" applyAlignment="1">
      <alignment horizontal="center" vertical="center"/>
    </xf>
    <xf numFmtId="0" fontId="41" fillId="0" borderId="17" xfId="0" applyFont="1" applyFill="1" applyBorder="1" applyAlignment="1">
      <alignment horizontal="center" vertical="center"/>
    </xf>
    <xf numFmtId="0" fontId="42" fillId="15" borderId="58" xfId="0" applyFont="1" applyFill="1" applyBorder="1" applyAlignment="1">
      <alignment horizontal="center" vertical="center"/>
    </xf>
    <xf numFmtId="0" fontId="42" fillId="15" borderId="47" xfId="0" applyFont="1" applyFill="1" applyBorder="1" applyAlignment="1">
      <alignment horizontal="center" vertical="center"/>
    </xf>
    <xf numFmtId="0" fontId="42" fillId="15" borderId="46" xfId="0" applyFont="1" applyFill="1" applyBorder="1" applyAlignment="1">
      <alignment horizontal="center" vertical="center"/>
    </xf>
    <xf numFmtId="0" fontId="31" fillId="4" borderId="48" xfId="0" applyFont="1" applyFill="1" applyBorder="1" applyAlignment="1">
      <alignment horizontal="center" vertical="center"/>
    </xf>
    <xf numFmtId="0" fontId="28" fillId="18" borderId="53" xfId="0" applyFont="1" applyFill="1" applyBorder="1" applyAlignment="1">
      <alignment horizontal="center" vertical="center" wrapText="1"/>
    </xf>
    <xf numFmtId="9" fontId="68" fillId="4" borderId="3" xfId="0" applyNumberFormat="1" applyFont="1" applyFill="1" applyBorder="1" applyAlignment="1">
      <alignment horizontal="center"/>
    </xf>
    <xf numFmtId="0" fontId="68" fillId="4" borderId="3" xfId="0" applyFont="1" applyFill="1" applyBorder="1" applyAlignment="1">
      <alignment horizontal="center"/>
    </xf>
    <xf numFmtId="0" fontId="0" fillId="4" borderId="3" xfId="0" applyFill="1" applyBorder="1" applyAlignment="1">
      <alignment horizontal="center"/>
    </xf>
    <xf numFmtId="14" fontId="30" fillId="17" borderId="37" xfId="0" applyNumberFormat="1" applyFont="1" applyFill="1" applyBorder="1" applyAlignment="1">
      <alignment horizontal="center" vertical="center" wrapText="1"/>
    </xf>
    <xf numFmtId="14" fontId="30" fillId="17" borderId="39" xfId="0" applyNumberFormat="1" applyFont="1" applyFill="1" applyBorder="1" applyAlignment="1">
      <alignment horizontal="center" vertical="center" wrapText="1"/>
    </xf>
    <xf numFmtId="14" fontId="30" fillId="17" borderId="38" xfId="0" applyNumberFormat="1" applyFont="1" applyFill="1" applyBorder="1" applyAlignment="1">
      <alignment horizontal="center" vertical="center" wrapText="1"/>
    </xf>
    <xf numFmtId="0" fontId="30" fillId="17" borderId="39" xfId="0" applyFont="1" applyFill="1" applyBorder="1" applyAlignment="1">
      <alignment horizontal="center" vertical="center" wrapText="1"/>
    </xf>
    <xf numFmtId="0" fontId="11" fillId="0" borderId="0" xfId="0" applyFont="1" applyAlignment="1">
      <alignment horizontal="center"/>
    </xf>
    <xf numFmtId="0" fontId="27" fillId="16" borderId="59" xfId="0" applyFont="1" applyFill="1" applyBorder="1" applyAlignment="1">
      <alignment horizontal="center" vertical="center" wrapText="1"/>
    </xf>
    <xf numFmtId="0" fontId="27" fillId="16" borderId="60" xfId="0" applyFont="1" applyFill="1" applyBorder="1" applyAlignment="1">
      <alignment horizontal="center" vertical="center" wrapText="1"/>
    </xf>
    <xf numFmtId="0" fontId="45" fillId="15" borderId="20" xfId="0" applyFont="1" applyFill="1" applyBorder="1" applyAlignment="1">
      <alignment horizontal="center" vertical="center"/>
    </xf>
    <xf numFmtId="0" fontId="45" fillId="15" borderId="21" xfId="0" applyFont="1" applyFill="1" applyBorder="1" applyAlignment="1">
      <alignment horizontal="center" vertical="center"/>
    </xf>
    <xf numFmtId="0" fontId="45" fillId="15" borderId="22" xfId="0" applyFont="1" applyFill="1" applyBorder="1" applyAlignment="1">
      <alignment horizontal="center" vertical="center"/>
    </xf>
    <xf numFmtId="0" fontId="27" fillId="16" borderId="61" xfId="0" applyFont="1" applyFill="1" applyBorder="1" applyAlignment="1">
      <alignment horizontal="center" vertical="center"/>
    </xf>
    <xf numFmtId="0" fontId="27" fillId="16" borderId="38" xfId="0" applyFont="1" applyFill="1" applyBorder="1" applyAlignment="1">
      <alignment horizontal="center" vertical="center"/>
    </xf>
    <xf numFmtId="0" fontId="30" fillId="17" borderId="37" xfId="0" applyFont="1" applyFill="1" applyBorder="1" applyAlignment="1">
      <alignment horizontal="center" vertical="center" wrapText="1"/>
    </xf>
    <xf numFmtId="0" fontId="30" fillId="17" borderId="38" xfId="0" applyFont="1" applyFill="1" applyBorder="1" applyAlignment="1">
      <alignment horizontal="center" vertical="center" wrapText="1"/>
    </xf>
    <xf numFmtId="0" fontId="43" fillId="16" borderId="23" xfId="0" applyFont="1" applyFill="1" applyBorder="1" applyAlignment="1">
      <alignment horizontal="center" vertical="center" wrapText="1"/>
    </xf>
    <xf numFmtId="0" fontId="43" fillId="16" borderId="24" xfId="0" applyFont="1" applyFill="1" applyBorder="1" applyAlignment="1">
      <alignment horizontal="center" vertical="center" wrapText="1"/>
    </xf>
    <xf numFmtId="0" fontId="43" fillId="16" borderId="25" xfId="0" applyFont="1" applyFill="1" applyBorder="1" applyAlignment="1">
      <alignment horizontal="center" vertical="center" wrapText="1"/>
    </xf>
    <xf numFmtId="0" fontId="43" fillId="16" borderId="34" xfId="0" applyFont="1" applyFill="1" applyBorder="1" applyAlignment="1">
      <alignment horizontal="center" vertical="center" wrapText="1"/>
    </xf>
    <xf numFmtId="0" fontId="43" fillId="16" borderId="42" xfId="0" applyFont="1" applyFill="1" applyBorder="1" applyAlignment="1">
      <alignment horizontal="center" vertical="center" wrapText="1"/>
    </xf>
    <xf numFmtId="0" fontId="43" fillId="16" borderId="43" xfId="0" applyFont="1" applyFill="1" applyBorder="1" applyAlignment="1">
      <alignment horizontal="center" vertical="center" wrapText="1"/>
    </xf>
    <xf numFmtId="0" fontId="44" fillId="16" borderId="20" xfId="0" applyFont="1" applyFill="1" applyBorder="1" applyAlignment="1">
      <alignment horizontal="center" vertical="center" wrapText="1"/>
    </xf>
    <xf numFmtId="0" fontId="44" fillId="16" borderId="21" xfId="0" applyFont="1" applyFill="1" applyBorder="1" applyAlignment="1">
      <alignment horizontal="center" vertical="center" wrapText="1"/>
    </xf>
    <xf numFmtId="0" fontId="44" fillId="16" borderId="22" xfId="0" applyFont="1" applyFill="1" applyBorder="1" applyAlignment="1">
      <alignment horizontal="center" vertical="center" wrapText="1"/>
    </xf>
    <xf numFmtId="0" fontId="18" fillId="8" borderId="0" xfId="0" applyFont="1" applyFill="1" applyAlignment="1">
      <alignment horizontal="right" vertical="center" textRotation="90" wrapText="1"/>
    </xf>
    <xf numFmtId="0" fontId="18" fillId="8" borderId="0" xfId="0" applyFont="1" applyFill="1" applyAlignment="1">
      <alignment horizontal="center" wrapText="1"/>
    </xf>
  </cellXfs>
  <cellStyles count="8">
    <cellStyle name="Hipervínculo" xfId="5" builtinId="8"/>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 name="Normal 4 2" xfId="6" xr:uid="{00000000-0005-0000-0000-000006000000}"/>
    <cellStyle name="Porcentaje" xfId="7" builtinId="5"/>
  </cellStyles>
  <dxfs count="165">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47625</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57150</xdr:rowOff>
    </xdr:from>
    <xdr:ext cx="1817370" cy="628650"/>
    <xdr:pic>
      <xdr:nvPicPr>
        <xdr:cNvPr id="2" name="Picture 20">
          <a:extLst>
            <a:ext uri="{FF2B5EF4-FFF2-40B4-BE49-F238E27FC236}">
              <a16:creationId xmlns:a16="http://schemas.microsoft.com/office/drawing/2014/main" id="{BB50653A-0F06-46BC-AE2B-E8303F5B3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81737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206376</xdr:colOff>
      <xdr:row>4</xdr:row>
      <xdr:rowOff>21167</xdr:rowOff>
    </xdr:from>
    <xdr:to>
      <xdr:col>3</xdr:col>
      <xdr:colOff>948803</xdr:colOff>
      <xdr:row>7</xdr:row>
      <xdr:rowOff>231671</xdr:rowOff>
    </xdr:to>
    <xdr:pic>
      <xdr:nvPicPr>
        <xdr:cNvPr id="2" name="Picture 20">
          <a:extLst>
            <a:ext uri="{FF2B5EF4-FFF2-40B4-BE49-F238E27FC236}">
              <a16:creationId xmlns:a16="http://schemas.microsoft.com/office/drawing/2014/main" id="{85A53E92-90D3-E844-AC62-9D3D3353B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6" y="306917"/>
          <a:ext cx="4180952" cy="1220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57151</xdr:rowOff>
    </xdr:from>
    <xdr:to>
      <xdr:col>0</xdr:col>
      <xdr:colOff>2012022</xdr:colOff>
      <xdr:row>2</xdr:row>
      <xdr:rowOff>362648</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1"/>
          <a:ext cx="1926297" cy="776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66675</xdr:rowOff>
    </xdr:from>
    <xdr:to>
      <xdr:col>0</xdr:col>
      <xdr:colOff>2109793</xdr:colOff>
      <xdr:row>2</xdr:row>
      <xdr:rowOff>367631</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66675"/>
          <a:ext cx="2109792" cy="768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43911</xdr:rowOff>
    </xdr:from>
    <xdr:to>
      <xdr:col>1</xdr:col>
      <xdr:colOff>6826</xdr:colOff>
      <xdr:row>3</xdr:row>
      <xdr:rowOff>113008</xdr:rowOff>
    </xdr:to>
    <xdr:pic>
      <xdr:nvPicPr>
        <xdr:cNvPr id="2" name="Picture 2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911"/>
          <a:ext cx="1814962" cy="795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76200</xdr:rowOff>
    </xdr:from>
    <xdr:to>
      <xdr:col>0</xdr:col>
      <xdr:colOff>1714500</xdr:colOff>
      <xdr:row>2</xdr:row>
      <xdr:rowOff>457200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1647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erazo/Documents/2019/PAAC%202019/Formato%20riesgos%20corrupci&#243;n%202019%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ulis/Desktop/Mapa%20de%20Riesgos%20de%20Corrupci&#243;n%20Actualizada-Agosto%202020%20GOBI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Downloads/PROPUESTA%20matriz%20riesgos%20corrupci&#243;n%202020%20S%20HACIENDA%20abril%2027%20Vo.%20F%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139">
          <cell r="E139" t="str">
            <v>2-Improbable</v>
          </cell>
        </row>
      </sheetData>
      <sheetData sheetId="2" refreshError="1">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efreshError="1">
        <row r="3">
          <cell r="H3" t="str">
            <v>1-Rara vez</v>
          </cell>
          <cell r="AK3" t="str">
            <v>Si</v>
          </cell>
        </row>
        <row r="4">
          <cell r="H4" t="str">
            <v>2-Improbable</v>
          </cell>
          <cell r="AK4" t="str">
            <v>No</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66">
          <cell r="D66" t="str">
            <v/>
          </cell>
        </row>
        <row r="94">
          <cell r="D94" t="str">
            <v/>
          </cell>
        </row>
      </sheetData>
      <sheetData sheetId="2" refreshError="1"/>
      <sheetData sheetId="3" refreshError="1">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wm6Crp-mRxrbBlMNF43f9HJ_k5wEAkWi/view?usp=sharing" TargetMode="External"/><Relationship Id="rId7" Type="http://schemas.openxmlformats.org/officeDocument/2006/relationships/drawing" Target="../drawings/drawing1.xml"/><Relationship Id="rId2" Type="http://schemas.openxmlformats.org/officeDocument/2006/relationships/hyperlink" Target="https://drive.google.com/file/d/1gcyoT9Mm3GOeouN20pYDylB38ihgvcEz/view?usp=sharing" TargetMode="External"/><Relationship Id="rId1" Type="http://schemas.openxmlformats.org/officeDocument/2006/relationships/hyperlink" Target="https://drive.google.com/drive/folders/1h0e1cC3zf3NelyOhQmCdek83QbmJCiyu"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folders/1Sz4awJ-pJ1vUuRKfLdtq9w8zGmzxUX6S?usp=sharing" TargetMode="External"/><Relationship Id="rId4" Type="http://schemas.openxmlformats.org/officeDocument/2006/relationships/hyperlink" Target="https://drive.google.com/drive/folders/1Sz4awJ-pJ1vUuRKfLdtq9w8zGmzxUX6S?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hyperlink" Target="https://drive.google.com/drive/folders/1PXG4Akw-yMSxfX1cKtxpvfP6H7rqCEMk" TargetMode="External"/><Relationship Id="rId18" Type="http://schemas.openxmlformats.org/officeDocument/2006/relationships/hyperlink" Target="https://drive.google.com/drive/folders/1PXG4Akw-yMSxfX1cKtxpvfP6H7rqCEMk" TargetMode="External"/><Relationship Id="rId26" Type="http://schemas.openxmlformats.org/officeDocument/2006/relationships/hyperlink" Target="https://drive.google.com/drive/folders/1PXG4Akw-yMSxfX1cKtxpvfP6H7rqCEMk" TargetMode="External"/><Relationship Id="rId39" Type="http://schemas.openxmlformats.org/officeDocument/2006/relationships/hyperlink" Target="https://drive.google.com/drive/u/2/folders/1uCc62J5p8eXIqq74OHDPO8v6KEog3jZU" TargetMode="External"/><Relationship Id="rId21" Type="http://schemas.openxmlformats.org/officeDocument/2006/relationships/hyperlink" Target="https://drive.google.com/drive/folders/1PXG4Akw-yMSxfX1cKtxpvfP6H7rqCEMk" TargetMode="External"/><Relationship Id="rId34" Type="http://schemas.openxmlformats.org/officeDocument/2006/relationships/hyperlink" Target="https://drive.google.com/drive/folders/1PXG4Akw-yMSxfX1cKtxpvfP6H7rqCEMk" TargetMode="External"/><Relationship Id="rId7" Type="http://schemas.openxmlformats.org/officeDocument/2006/relationships/hyperlink" Target="https://drive.google.com/drive/folders/1PXG4Akw-yMSxfX1cKtxpvfP6H7rqCEMk" TargetMode="External"/><Relationship Id="rId2" Type="http://schemas.openxmlformats.org/officeDocument/2006/relationships/hyperlink" Target="https://drive.google.com/drive/folders/1PXG4Akw-yMSxfX1cKtxpvfP6H7rqCEMk" TargetMode="External"/><Relationship Id="rId16" Type="http://schemas.openxmlformats.org/officeDocument/2006/relationships/hyperlink" Target="https://drive.google.com/drive/folders/1PXG4Akw-yMSxfX1cKtxpvfP6H7rqCEMk" TargetMode="External"/><Relationship Id="rId20" Type="http://schemas.openxmlformats.org/officeDocument/2006/relationships/hyperlink" Target="https://drive.google.com/drive/folders/1PXG4Akw-yMSxfX1cKtxpvfP6H7rqCEMk" TargetMode="External"/><Relationship Id="rId29" Type="http://schemas.openxmlformats.org/officeDocument/2006/relationships/hyperlink" Target="https://drive.google.com/drive/folders/1PXG4Akw-yMSxfX1cKtxpvfP6H7rqCEMk" TargetMode="External"/><Relationship Id="rId41" Type="http://schemas.openxmlformats.org/officeDocument/2006/relationships/drawing" Target="../drawings/drawing3.xml"/><Relationship Id="rId1" Type="http://schemas.openxmlformats.org/officeDocument/2006/relationships/hyperlink" Target="https://drive.google.com/drive/folders/1PXG4Akw-yMSxfX1cKtxpvfP6H7rqCEMk" TargetMode="External"/><Relationship Id="rId6" Type="http://schemas.openxmlformats.org/officeDocument/2006/relationships/hyperlink" Target="https://drive.google.com/drive/folders/1PXG4Akw-yMSxfX1cKtxpvfP6H7rqCEMk" TargetMode="External"/><Relationship Id="rId11" Type="http://schemas.openxmlformats.org/officeDocument/2006/relationships/hyperlink" Target="https://drive.google.com/drive/folders/1PXG4Akw-yMSxfX1cKtxpvfP6H7rqCEMk" TargetMode="External"/><Relationship Id="rId24" Type="http://schemas.openxmlformats.org/officeDocument/2006/relationships/hyperlink" Target="https://drive.google.com/drive/folders/1PXG4Akw-yMSxfX1cKtxpvfP6H7rqCEMk" TargetMode="External"/><Relationship Id="rId32" Type="http://schemas.openxmlformats.org/officeDocument/2006/relationships/hyperlink" Target="https://drive.google.com/drive/folders/1PXG4Akw-yMSxfX1cKtxpvfP6H7rqCEMk" TargetMode="External"/><Relationship Id="rId37" Type="http://schemas.openxmlformats.org/officeDocument/2006/relationships/hyperlink" Target="https://drive.google.com/drive/u/2/folders/1uCc62J5p8eXIqq74OHDPO8v6KEog3jZU" TargetMode="External"/><Relationship Id="rId40" Type="http://schemas.openxmlformats.org/officeDocument/2006/relationships/hyperlink" Target="https://drive.google.com/drive/u/2/folders/1uCc62J5p8eXIqq74OHDPO8v6KEog3jZU" TargetMode="External"/><Relationship Id="rId5" Type="http://schemas.openxmlformats.org/officeDocument/2006/relationships/hyperlink" Target="https://drive.google.com/drive/folders/1PXG4Akw-yMSxfX1cKtxpvfP6H7rqCEMk" TargetMode="External"/><Relationship Id="rId15" Type="http://schemas.openxmlformats.org/officeDocument/2006/relationships/hyperlink" Target="https://drive.google.com/drive/folders/1PXG4Akw-yMSxfX1cKtxpvfP6H7rqCEMk" TargetMode="External"/><Relationship Id="rId23" Type="http://schemas.openxmlformats.org/officeDocument/2006/relationships/hyperlink" Target="https://drive.google.com/drive/folders/1PXG4Akw-yMSxfX1cKtxpvfP6H7rqCEMk" TargetMode="External"/><Relationship Id="rId28" Type="http://schemas.openxmlformats.org/officeDocument/2006/relationships/hyperlink" Target="https://drive.google.com/drive/folders/1PXG4Akw-yMSxfX1cKtxpvfP6H7rqCEMk" TargetMode="External"/><Relationship Id="rId36" Type="http://schemas.openxmlformats.org/officeDocument/2006/relationships/hyperlink" Target="https://drive.google.com/drive/u/2/folders/1uCc62J5p8eXIqq74OHDPO8v6KEog3jZU" TargetMode="External"/><Relationship Id="rId10" Type="http://schemas.openxmlformats.org/officeDocument/2006/relationships/hyperlink" Target="https://drive.google.com/drive/folders/1PXG4Akw-yMSxfX1cKtxpvfP6H7rqCEMk" TargetMode="External"/><Relationship Id="rId19" Type="http://schemas.openxmlformats.org/officeDocument/2006/relationships/hyperlink" Target="https://drive.google.com/drive/folders/1PXG4Akw-yMSxfX1cKtxpvfP6H7rqCEMk" TargetMode="External"/><Relationship Id="rId31" Type="http://schemas.openxmlformats.org/officeDocument/2006/relationships/hyperlink" Target="https://drive.google.com/drive/folders/1PXG4Akw-yMSxfX1cKtxpvfP6H7rqCEMk" TargetMode="External"/><Relationship Id="rId4" Type="http://schemas.openxmlformats.org/officeDocument/2006/relationships/hyperlink" Target="https://drive.google.com/drive/folders/1PXG4Akw-yMSxfX1cKtxpvfP6H7rqCEMk" TargetMode="External"/><Relationship Id="rId9" Type="http://schemas.openxmlformats.org/officeDocument/2006/relationships/hyperlink" Target="https://drive.google.com/drive/folders/1PXG4Akw-yMSxfX1cKtxpvfP6H7rqCEMk" TargetMode="External"/><Relationship Id="rId14" Type="http://schemas.openxmlformats.org/officeDocument/2006/relationships/hyperlink" Target="https://drive.google.com/drive/folders/1PXG4Akw-yMSxfX1cKtxpvfP6H7rqCEMk" TargetMode="External"/><Relationship Id="rId22" Type="http://schemas.openxmlformats.org/officeDocument/2006/relationships/hyperlink" Target="https://drive.google.com/drive/folders/1PXG4Akw-yMSxfX1cKtxpvfP6H7rqCEMk" TargetMode="External"/><Relationship Id="rId27" Type="http://schemas.openxmlformats.org/officeDocument/2006/relationships/hyperlink" Target="https://drive.google.com/drive/folders/1PXG4Akw-yMSxfX1cKtxpvfP6H7rqCEMk" TargetMode="External"/><Relationship Id="rId30" Type="http://schemas.openxmlformats.org/officeDocument/2006/relationships/hyperlink" Target="https://drive.google.com/drive/folders/1PXG4Akw-yMSxfX1cKtxpvfP6H7rqCEMk" TargetMode="External"/><Relationship Id="rId35" Type="http://schemas.openxmlformats.org/officeDocument/2006/relationships/hyperlink" Target="https://drive.google.com/drive/u/2/folders/1uCc62J5p8eXIqq74OHDPO8v6KEog3jZU" TargetMode="External"/><Relationship Id="rId8" Type="http://schemas.openxmlformats.org/officeDocument/2006/relationships/hyperlink" Target="https://drive.google.com/drive/folders/1PXG4Akw-yMSxfX1cKtxpvfP6H7rqCEMk" TargetMode="External"/><Relationship Id="rId3" Type="http://schemas.openxmlformats.org/officeDocument/2006/relationships/hyperlink" Target="https://drive.google.com/drive/folders/1PXG4Akw-yMSxfX1cKtxpvfP6H7rqCEMk" TargetMode="External"/><Relationship Id="rId12" Type="http://schemas.openxmlformats.org/officeDocument/2006/relationships/hyperlink" Target="https://drive.google.com/drive/folders/1PXG4Akw-yMSxfX1cKtxpvfP6H7rqCEMk" TargetMode="External"/><Relationship Id="rId17" Type="http://schemas.openxmlformats.org/officeDocument/2006/relationships/hyperlink" Target="https://drive.google.com/drive/folders/1PXG4Akw-yMSxfX1cKtxpvfP6H7rqCEMk" TargetMode="External"/><Relationship Id="rId25" Type="http://schemas.openxmlformats.org/officeDocument/2006/relationships/hyperlink" Target="https://drive.google.com/drive/folders/1PXG4Akw-yMSxfX1cKtxpvfP6H7rqCEMk" TargetMode="External"/><Relationship Id="rId33" Type="http://schemas.openxmlformats.org/officeDocument/2006/relationships/hyperlink" Target="https://drive.google.com/drive/folders/1PXG4Akw-yMSxfX1cKtxpvfP6H7rqCEMk" TargetMode="External"/><Relationship Id="rId38" Type="http://schemas.openxmlformats.org/officeDocument/2006/relationships/hyperlink" Target="https://drive.google.com/drive/u/2/folders/1uCc62J5p8eXIqq74OHDPO8v6KEog3jZU"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rive.google.com/drive/folders/1WpbKiwePV6iBSt4fPMHwhi5PBclWlaMO?usp=sharing" TargetMode="External"/><Relationship Id="rId1" Type="http://schemas.openxmlformats.org/officeDocument/2006/relationships/hyperlink" Target="http://www.cundinamarca.gov.co/Home/prensa/asmenugaleriaderecha/cmenugalerianoticiasderechanueva"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u/2/folders/146xAlnHU5yZC36U1OJKSMYgF-UIo3AVo" TargetMode="External"/><Relationship Id="rId13" Type="http://schemas.openxmlformats.org/officeDocument/2006/relationships/hyperlink" Target="http://www.cundinamarca.gov.co/Home/SecretariasEntidades.gc/Secretariadehabitatyvivienda" TargetMode="External"/><Relationship Id="rId3" Type="http://schemas.openxmlformats.org/officeDocument/2006/relationships/hyperlink" Target="https://drive.google.com/drive/u/2/folders/146xAlnHU5yZC36U1OJKSMYgF-UIo3AVo" TargetMode="External"/><Relationship Id="rId7" Type="http://schemas.openxmlformats.org/officeDocument/2006/relationships/hyperlink" Target="https://drive.google.com/drive/u/2/folders/146xAlnHU5yZC36U1OJKSMYgF-UIo3AVo" TargetMode="External"/><Relationship Id="rId12" Type="http://schemas.openxmlformats.org/officeDocument/2006/relationships/hyperlink" Target="http://www.cundinamarca.gov.co/Home/calendario-cundinamarca" TargetMode="External"/><Relationship Id="rId2" Type="http://schemas.openxmlformats.org/officeDocument/2006/relationships/hyperlink" Target="https://drive.google.com/drive/u/2/folders/146xAlnHU5yZC36U1OJKSMYgF-UIo3AVo" TargetMode="External"/><Relationship Id="rId1" Type="http://schemas.openxmlformats.org/officeDocument/2006/relationships/hyperlink" Target="https://drive.google.com/drive/u/2/folders/146xAlnHU5yZC36U1OJKSMYgF-UIo3AVo" TargetMode="External"/><Relationship Id="rId6" Type="http://schemas.openxmlformats.org/officeDocument/2006/relationships/hyperlink" Target="https://drive.google.com/drive/u/2/folders/146xAlnHU5yZC36U1OJKSMYgF-UIo3AVo" TargetMode="External"/><Relationship Id="rId11" Type="http://schemas.openxmlformats.org/officeDocument/2006/relationships/hyperlink" Target="https://drive.google.com/drive/u/2/folders/146xAlnHU5yZC36U1OJKSMYgF-UIo3AVo" TargetMode="External"/><Relationship Id="rId5" Type="http://schemas.openxmlformats.org/officeDocument/2006/relationships/hyperlink" Target="https://drive.google.com/drive/u/2/folders/146xAlnHU5yZC36U1OJKSMYgF-UIo3AVo" TargetMode="External"/><Relationship Id="rId15" Type="http://schemas.openxmlformats.org/officeDocument/2006/relationships/drawing" Target="../drawings/drawing5.xml"/><Relationship Id="rId10" Type="http://schemas.openxmlformats.org/officeDocument/2006/relationships/hyperlink" Target="https://drive.google.com/drive/u/2/folders/146xAlnHU5yZC36U1OJKSMYgF-UIo3AVo" TargetMode="External"/><Relationship Id="rId4" Type="http://schemas.openxmlformats.org/officeDocument/2006/relationships/hyperlink" Target="https://drive.google.com/drive/u/2/folders/146xAlnHU5yZC36U1OJKSMYgF-UIo3AVo" TargetMode="External"/><Relationship Id="rId9" Type="http://schemas.openxmlformats.org/officeDocument/2006/relationships/hyperlink" Target="https://drive.google.com/drive/u/2/folders/146xAlnHU5yZC36U1OJKSMYgF-UIo3AVo" TargetMode="External"/><Relationship Id="rId1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cundinamarca.gov.co/Home/ServCiud.ventanilla/ServiciosCiudadano.gc/asglosario_contenidos/cgober_preguntasfrecuentes" TargetMode="External"/><Relationship Id="rId13" Type="http://schemas.openxmlformats.org/officeDocument/2006/relationships/drawing" Target="../drawings/drawing6.xml"/><Relationship Id="rId3" Type="http://schemas.openxmlformats.org/officeDocument/2006/relationships/hyperlink" Target="https://drive.google.com/drive/u/1/folders/1C6K8yuhPXQGx1MvRzqSNPX6QhDZZDiDL" TargetMode="External"/><Relationship Id="rId7" Type="http://schemas.openxmlformats.org/officeDocument/2006/relationships/hyperlink" Target="http://www.cundinamarca.gov.co/Home/CentroDocumental.gc/ascentrodocpoliticasyplanes_contenidos/ccentrodocterritorial" TargetMode="External"/><Relationship Id="rId12" Type="http://schemas.openxmlformats.org/officeDocument/2006/relationships/printerSettings" Target="../printerSettings/printerSettings5.bin"/><Relationship Id="rId2" Type="http://schemas.openxmlformats.org/officeDocument/2006/relationships/hyperlink" Target="https://drive.google.com/drive/u/1/folders/1C6K8yuhPXQGx1MvRzqSNPX6QhDZZDiDL" TargetMode="External"/><Relationship Id="rId1" Type="http://schemas.openxmlformats.org/officeDocument/2006/relationships/hyperlink" Target="https://drive.google.com/drive/u/1/folders/1C6K8yuhPXQGx1MvRzqSNPX6QhDZZDiDL" TargetMode="External"/><Relationship Id="rId6" Type="http://schemas.openxmlformats.org/officeDocument/2006/relationships/hyperlink" Target="https://drive.google.com/drive/u/2/folders/146xAlnHU5yZC36U1OJKSMYgF-UIo3AVo" TargetMode="External"/><Relationship Id="rId11" Type="http://schemas.openxmlformats.org/officeDocument/2006/relationships/hyperlink" Target="https://drive.google.com/drive/folders/1h0e1cC3zf3NelyOhQmCdek83QbmJCiyu" TargetMode="External"/><Relationship Id="rId5" Type="http://schemas.openxmlformats.org/officeDocument/2006/relationships/hyperlink" Target="https://drive.google.com/drive/u/1/folders/1C6K8yuhPXQGx1MvRzqSNPX6QhDZZDiDL" TargetMode="External"/><Relationship Id="rId10" Type="http://schemas.openxmlformats.org/officeDocument/2006/relationships/hyperlink" Target="http://www.cundinamarca.gov.co/Home/SecretariasEntidades.gc/Secretariadehabitatyvivienda" TargetMode="External"/><Relationship Id="rId4" Type="http://schemas.openxmlformats.org/officeDocument/2006/relationships/hyperlink" Target="https://drive.google.com/drive/u/1/folders/1C6K8yuhPXQGx1MvRzqSNPX6QhDZZDiDL" TargetMode="External"/><Relationship Id="rId9" Type="http://schemas.openxmlformats.org/officeDocument/2006/relationships/hyperlink" Target="https://drive.google.com/drive/folders/1h0e1cC3zf3NelyOhQmCdek83QbmJCiy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drive/folders/1OQhFHGCfd7EjeMVSYut_sXK3pAFyy1eo" TargetMode="External"/><Relationship Id="rId3" Type="http://schemas.openxmlformats.org/officeDocument/2006/relationships/hyperlink" Target="https://drive.google.com/drive/folders/1OQhFHGCfd7EjeMVSYut_sXK3pAFyy1eo" TargetMode="External"/><Relationship Id="rId7" Type="http://schemas.openxmlformats.org/officeDocument/2006/relationships/hyperlink" Target="https://drive.google.com/drive/folders/1OQhFHGCfd7EjeMVSYut_sXK3pAFyy1eo" TargetMode="External"/><Relationship Id="rId2" Type="http://schemas.openxmlformats.org/officeDocument/2006/relationships/hyperlink" Target="https://drive.google.com/drive/folders/1OQhFHGCfd7EjeMVSYut_sXK3pAFyy1eo" TargetMode="External"/><Relationship Id="rId1" Type="http://schemas.openxmlformats.org/officeDocument/2006/relationships/hyperlink" Target="https://drive.google.com/drive/folders/1OQhFHGCfd7EjeMVSYut_sXK3pAFyy1eo" TargetMode="External"/><Relationship Id="rId6" Type="http://schemas.openxmlformats.org/officeDocument/2006/relationships/hyperlink" Target="https://drive.google.com/drive/folders/1yan_ELdhtSvpT5u2fIUnlkug-9sr6BG1?usp=sharing" TargetMode="External"/><Relationship Id="rId5" Type="http://schemas.openxmlformats.org/officeDocument/2006/relationships/hyperlink" Target="https://drive.google.com/drive/folders/1OQhFHGCfd7EjeMVSYut_sXK3pAFyy1eo" TargetMode="External"/><Relationship Id="rId4" Type="http://schemas.openxmlformats.org/officeDocument/2006/relationships/hyperlink" Target="https://drive.google.com/drive/folders/1OQhFHGCfd7EjeMVSYut_sXK3pAFyy1eo" TargetMode="External"/><Relationship Id="rId9"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28"/>
  <sheetViews>
    <sheetView showGridLines="0" tabSelected="1" topLeftCell="E1" zoomScale="60" zoomScaleNormal="60" workbookViewId="0">
      <selection activeCell="F15" sqref="F15"/>
    </sheetView>
  </sheetViews>
  <sheetFormatPr baseColWidth="10" defaultColWidth="11.5" defaultRowHeight="15"/>
  <cols>
    <col min="1" max="1" width="40.5" style="1" customWidth="1"/>
    <col min="2" max="2" width="5.33203125" style="1" bestFit="1" customWidth="1"/>
    <col min="3" max="3" width="58.83203125" style="1" customWidth="1"/>
    <col min="4" max="4" width="40.5" style="1" customWidth="1"/>
    <col min="5" max="6" width="38.6640625" style="1" customWidth="1"/>
    <col min="7" max="7" width="73.33203125" style="1" customWidth="1"/>
    <col min="8" max="8" width="52.5" style="1" customWidth="1"/>
    <col min="9" max="9" width="33.1640625" style="1" bestFit="1" customWidth="1"/>
    <col min="10" max="10" width="47.5" style="49" customWidth="1"/>
    <col min="11" max="11" width="35.1640625" style="49" customWidth="1"/>
    <col min="12" max="15" width="21.83203125" style="49" customWidth="1"/>
    <col min="16" max="16384" width="11.5" style="1"/>
  </cols>
  <sheetData>
    <row r="1" spans="1:15" ht="16" thickBot="1"/>
    <row r="2" spans="1:15" ht="19" thickBot="1">
      <c r="A2" s="353"/>
      <c r="B2" s="361" t="s">
        <v>33</v>
      </c>
      <c r="C2" s="362"/>
      <c r="D2" s="362"/>
      <c r="E2" s="362"/>
      <c r="F2" s="362"/>
      <c r="G2" s="363"/>
      <c r="H2" s="4" t="s">
        <v>954</v>
      </c>
      <c r="I2" s="6"/>
    </row>
    <row r="3" spans="1:15" ht="19" thickBot="1">
      <c r="A3" s="354"/>
      <c r="B3" s="364"/>
      <c r="C3" s="365"/>
      <c r="D3" s="365"/>
      <c r="E3" s="365"/>
      <c r="F3" s="365"/>
      <c r="G3" s="366"/>
      <c r="H3" s="371" t="s">
        <v>35</v>
      </c>
      <c r="I3" s="372"/>
    </row>
    <row r="4" spans="1:15" ht="19" thickBot="1">
      <c r="A4" s="354"/>
      <c r="B4" s="367" t="s">
        <v>659</v>
      </c>
      <c r="C4" s="367"/>
      <c r="D4" s="367"/>
      <c r="E4" s="367"/>
      <c r="F4" s="367"/>
      <c r="G4" s="368"/>
      <c r="H4" s="373" t="s">
        <v>955</v>
      </c>
      <c r="I4" s="374"/>
    </row>
    <row r="5" spans="1:15" ht="19" thickBot="1">
      <c r="A5" s="354"/>
      <c r="B5" s="369"/>
      <c r="C5" s="369"/>
      <c r="D5" s="369"/>
      <c r="E5" s="369"/>
      <c r="F5" s="369"/>
      <c r="G5" s="370"/>
      <c r="H5" s="5"/>
      <c r="I5" s="6"/>
    </row>
    <row r="6" spans="1:15" ht="15" customHeight="1" thickBot="1">
      <c r="A6" s="354"/>
      <c r="B6" s="2"/>
      <c r="C6" s="2"/>
      <c r="D6" s="2"/>
      <c r="E6" s="2"/>
      <c r="F6" s="2"/>
      <c r="G6" s="2"/>
      <c r="H6" s="2"/>
      <c r="I6" s="3"/>
    </row>
    <row r="7" spans="1:15" ht="29.25" customHeight="1" thickBot="1">
      <c r="A7" s="355" t="s">
        <v>12</v>
      </c>
      <c r="B7" s="356"/>
      <c r="C7" s="356"/>
      <c r="D7" s="356"/>
      <c r="E7" s="356"/>
      <c r="F7" s="356"/>
      <c r="G7" s="356"/>
      <c r="H7" s="356"/>
      <c r="I7" s="357"/>
    </row>
    <row r="8" spans="1:15" ht="30" thickBot="1">
      <c r="A8" s="358" t="s">
        <v>13</v>
      </c>
      <c r="B8" s="359"/>
      <c r="C8" s="359"/>
      <c r="D8" s="359"/>
      <c r="E8" s="359"/>
      <c r="F8" s="359"/>
      <c r="G8" s="359"/>
      <c r="H8" s="359"/>
      <c r="I8" s="360"/>
    </row>
    <row r="9" spans="1:15" ht="101" thickBot="1">
      <c r="A9" s="10" t="s">
        <v>0</v>
      </c>
      <c r="B9" s="378" t="s">
        <v>14</v>
      </c>
      <c r="C9" s="378"/>
      <c r="D9" s="11" t="s">
        <v>1</v>
      </c>
      <c r="E9" s="10" t="s">
        <v>15</v>
      </c>
      <c r="F9" s="11" t="s">
        <v>2</v>
      </c>
      <c r="G9" s="166" t="s">
        <v>951</v>
      </c>
      <c r="H9" s="166" t="s">
        <v>952</v>
      </c>
      <c r="I9" s="11" t="s">
        <v>953</v>
      </c>
      <c r="J9" s="217" t="s">
        <v>1063</v>
      </c>
      <c r="K9" s="217" t="s">
        <v>952</v>
      </c>
      <c r="L9" s="218" t="s">
        <v>1064</v>
      </c>
      <c r="M9" s="218" t="s">
        <v>1065</v>
      </c>
      <c r="N9" s="218" t="s">
        <v>1066</v>
      </c>
      <c r="O9" s="218" t="s">
        <v>1067</v>
      </c>
    </row>
    <row r="10" spans="1:15" ht="208.5" customHeight="1" thickBot="1">
      <c r="A10" s="379" t="s">
        <v>28</v>
      </c>
      <c r="B10" s="7" t="s">
        <v>3</v>
      </c>
      <c r="C10" s="8" t="s">
        <v>283</v>
      </c>
      <c r="D10" s="8" t="s">
        <v>749</v>
      </c>
      <c r="E10" s="8" t="s">
        <v>282</v>
      </c>
      <c r="F10" s="12" t="s">
        <v>815</v>
      </c>
      <c r="G10" s="175" t="s">
        <v>1028</v>
      </c>
      <c r="H10" s="175" t="s">
        <v>1012</v>
      </c>
      <c r="I10" s="324" t="s">
        <v>963</v>
      </c>
      <c r="J10" s="326" t="s">
        <v>1104</v>
      </c>
      <c r="K10" s="326" t="s">
        <v>1105</v>
      </c>
      <c r="L10" s="327">
        <v>1</v>
      </c>
      <c r="M10" s="327"/>
      <c r="N10" s="327"/>
      <c r="O10" s="327">
        <f t="shared" ref="O10:O27" si="0">+L10+M10+N10</f>
        <v>1</v>
      </c>
    </row>
    <row r="11" spans="1:15" ht="74.25" customHeight="1" thickBot="1">
      <c r="A11" s="380"/>
      <c r="B11" s="7" t="s">
        <v>4</v>
      </c>
      <c r="C11" s="8" t="s">
        <v>750</v>
      </c>
      <c r="D11" s="8" t="s">
        <v>265</v>
      </c>
      <c r="E11" s="8" t="s">
        <v>40</v>
      </c>
      <c r="F11" s="12" t="s">
        <v>816</v>
      </c>
      <c r="G11" s="175" t="s">
        <v>1036</v>
      </c>
      <c r="H11" s="175" t="s">
        <v>1054</v>
      </c>
      <c r="I11" s="324" t="s">
        <v>963</v>
      </c>
      <c r="J11" s="326" t="s">
        <v>1106</v>
      </c>
      <c r="K11" s="328" t="s">
        <v>1107</v>
      </c>
      <c r="L11" s="327">
        <v>1</v>
      </c>
      <c r="M11" s="327"/>
      <c r="N11" s="327"/>
      <c r="O11" s="327">
        <f t="shared" si="0"/>
        <v>1</v>
      </c>
    </row>
    <row r="12" spans="1:15" ht="214" customHeight="1" thickBot="1">
      <c r="A12" s="379" t="s">
        <v>29</v>
      </c>
      <c r="B12" s="7" t="s">
        <v>5</v>
      </c>
      <c r="C12" s="8" t="s">
        <v>830</v>
      </c>
      <c r="D12" s="8" t="s">
        <v>832</v>
      </c>
      <c r="E12" s="8" t="s">
        <v>787</v>
      </c>
      <c r="F12" s="12" t="s">
        <v>786</v>
      </c>
      <c r="G12" s="175" t="s">
        <v>1025</v>
      </c>
      <c r="H12" s="175" t="s">
        <v>1031</v>
      </c>
      <c r="I12" s="324" t="s">
        <v>963</v>
      </c>
      <c r="J12" s="326" t="s">
        <v>1108</v>
      </c>
      <c r="K12" s="329" t="s">
        <v>1109</v>
      </c>
      <c r="L12" s="327">
        <v>0.3</v>
      </c>
      <c r="M12" s="327"/>
      <c r="N12" s="327"/>
      <c r="O12" s="327">
        <f t="shared" si="0"/>
        <v>0.3</v>
      </c>
    </row>
    <row r="13" spans="1:15" ht="138.75" customHeight="1" thickBot="1">
      <c r="A13" s="383"/>
      <c r="B13" s="7" t="s">
        <v>6</v>
      </c>
      <c r="C13" s="8" t="s">
        <v>831</v>
      </c>
      <c r="D13" s="8" t="s">
        <v>833</v>
      </c>
      <c r="E13" s="8" t="s">
        <v>787</v>
      </c>
      <c r="F13" s="12" t="s">
        <v>786</v>
      </c>
      <c r="G13" s="175" t="s">
        <v>1026</v>
      </c>
      <c r="H13" s="216" t="s">
        <v>1000</v>
      </c>
      <c r="I13" s="324" t="s">
        <v>963</v>
      </c>
      <c r="J13" s="330" t="s">
        <v>1110</v>
      </c>
      <c r="K13" s="326" t="s">
        <v>1111</v>
      </c>
      <c r="L13" s="327">
        <v>0</v>
      </c>
      <c r="M13" s="327"/>
      <c r="N13" s="327"/>
      <c r="O13" s="327">
        <f t="shared" si="0"/>
        <v>0</v>
      </c>
    </row>
    <row r="14" spans="1:15" ht="149.25" customHeight="1" thickBot="1">
      <c r="A14" s="383"/>
      <c r="B14" s="7" t="s">
        <v>7</v>
      </c>
      <c r="C14" s="8" t="s">
        <v>819</v>
      </c>
      <c r="D14" s="8" t="s">
        <v>818</v>
      </c>
      <c r="E14" s="8" t="s">
        <v>787</v>
      </c>
      <c r="F14" s="12" t="s">
        <v>817</v>
      </c>
      <c r="G14" s="175" t="s">
        <v>1027</v>
      </c>
      <c r="H14" s="175" t="s">
        <v>1034</v>
      </c>
      <c r="I14" s="324" t="s">
        <v>963</v>
      </c>
      <c r="J14" s="326" t="s">
        <v>1112</v>
      </c>
      <c r="K14" s="331" t="s">
        <v>1113</v>
      </c>
      <c r="L14" s="327">
        <v>0.27</v>
      </c>
      <c r="M14" s="327"/>
      <c r="N14" s="327"/>
      <c r="O14" s="327">
        <f t="shared" si="0"/>
        <v>0.27</v>
      </c>
    </row>
    <row r="15" spans="1:15" ht="385.5" customHeight="1" thickBot="1">
      <c r="A15" s="383"/>
      <c r="B15" s="7" t="s">
        <v>463</v>
      </c>
      <c r="C15" s="8" t="s">
        <v>284</v>
      </c>
      <c r="D15" s="8" t="s">
        <v>285</v>
      </c>
      <c r="E15" s="9" t="s">
        <v>611</v>
      </c>
      <c r="F15" s="12" t="s">
        <v>950</v>
      </c>
      <c r="G15" s="174" t="s">
        <v>958</v>
      </c>
      <c r="H15" s="174" t="s">
        <v>1058</v>
      </c>
      <c r="I15" s="324" t="s">
        <v>963</v>
      </c>
      <c r="J15" s="326" t="s">
        <v>1114</v>
      </c>
      <c r="K15" s="332" t="s">
        <v>1115</v>
      </c>
      <c r="L15" s="327">
        <v>1</v>
      </c>
      <c r="M15" s="327"/>
      <c r="N15" s="327"/>
      <c r="O15" s="327">
        <f t="shared" si="0"/>
        <v>1</v>
      </c>
    </row>
    <row r="16" spans="1:15" ht="69" customHeight="1" thickBot="1">
      <c r="A16" s="383"/>
      <c r="B16" s="7" t="s">
        <v>482</v>
      </c>
      <c r="C16" s="8" t="s">
        <v>286</v>
      </c>
      <c r="D16" s="8" t="s">
        <v>613</v>
      </c>
      <c r="E16" s="8" t="s">
        <v>40</v>
      </c>
      <c r="F16" s="64" t="s">
        <v>820</v>
      </c>
      <c r="G16" s="175" t="s">
        <v>1035</v>
      </c>
      <c r="H16" s="175" t="s">
        <v>1054</v>
      </c>
      <c r="I16" s="324" t="s">
        <v>963</v>
      </c>
      <c r="J16" s="333" t="s">
        <v>1116</v>
      </c>
      <c r="K16" s="334"/>
      <c r="L16" s="327">
        <v>0</v>
      </c>
      <c r="M16" s="327"/>
      <c r="N16" s="327"/>
      <c r="O16" s="327">
        <f t="shared" si="0"/>
        <v>0</v>
      </c>
    </row>
    <row r="17" spans="1:15" ht="60.75" customHeight="1" thickBot="1">
      <c r="A17" s="380"/>
      <c r="B17" s="7" t="s">
        <v>785</v>
      </c>
      <c r="C17" s="8" t="s">
        <v>752</v>
      </c>
      <c r="D17" s="8" t="s">
        <v>753</v>
      </c>
      <c r="E17" s="8" t="s">
        <v>40</v>
      </c>
      <c r="F17" s="12" t="s">
        <v>950</v>
      </c>
      <c r="G17" s="175" t="s">
        <v>959</v>
      </c>
      <c r="H17" s="175" t="s">
        <v>960</v>
      </c>
      <c r="I17" s="324" t="s">
        <v>961</v>
      </c>
      <c r="J17" s="335" t="s">
        <v>1117</v>
      </c>
      <c r="K17" s="335" t="s">
        <v>1118</v>
      </c>
      <c r="L17" s="327">
        <v>0</v>
      </c>
      <c r="M17" s="327"/>
      <c r="N17" s="327"/>
      <c r="O17" s="327">
        <f t="shared" si="0"/>
        <v>0</v>
      </c>
    </row>
    <row r="18" spans="1:15" ht="48.75" customHeight="1" thickBot="1">
      <c r="A18" s="381" t="s">
        <v>30</v>
      </c>
      <c r="B18" s="7" t="s">
        <v>8</v>
      </c>
      <c r="C18" s="8" t="s">
        <v>36</v>
      </c>
      <c r="D18" s="8" t="s">
        <v>16</v>
      </c>
      <c r="E18" s="8" t="s">
        <v>40</v>
      </c>
      <c r="F18" s="12" t="s">
        <v>820</v>
      </c>
      <c r="G18" s="175" t="s">
        <v>960</v>
      </c>
      <c r="H18" s="175" t="s">
        <v>960</v>
      </c>
      <c r="I18" s="324" t="s">
        <v>961</v>
      </c>
      <c r="J18" s="335" t="s">
        <v>1117</v>
      </c>
      <c r="K18" s="335" t="s">
        <v>1118</v>
      </c>
      <c r="L18" s="327">
        <v>0</v>
      </c>
      <c r="M18" s="327"/>
      <c r="N18" s="327"/>
      <c r="O18" s="327">
        <f t="shared" si="0"/>
        <v>0</v>
      </c>
    </row>
    <row r="19" spans="1:15" ht="55.5" customHeight="1" thickBot="1">
      <c r="A19" s="382"/>
      <c r="B19" s="7" t="s">
        <v>17</v>
      </c>
      <c r="C19" s="8" t="s">
        <v>37</v>
      </c>
      <c r="D19" s="8" t="s">
        <v>18</v>
      </c>
      <c r="E19" s="8" t="s">
        <v>40</v>
      </c>
      <c r="F19" s="12" t="s">
        <v>751</v>
      </c>
      <c r="G19" s="175" t="s">
        <v>960</v>
      </c>
      <c r="H19" s="175" t="s">
        <v>960</v>
      </c>
      <c r="I19" s="324" t="s">
        <v>961</v>
      </c>
      <c r="J19" s="335" t="s">
        <v>1117</v>
      </c>
      <c r="K19" s="335" t="s">
        <v>1118</v>
      </c>
      <c r="L19" s="327">
        <v>0</v>
      </c>
      <c r="M19" s="327"/>
      <c r="N19" s="327"/>
      <c r="O19" s="327">
        <f t="shared" si="0"/>
        <v>0</v>
      </c>
    </row>
    <row r="20" spans="1:15" ht="88.5" customHeight="1" thickBot="1">
      <c r="A20" s="381" t="s">
        <v>31</v>
      </c>
      <c r="B20" s="7" t="s">
        <v>9</v>
      </c>
      <c r="C20" s="8" t="s">
        <v>19</v>
      </c>
      <c r="D20" s="9" t="s">
        <v>20</v>
      </c>
      <c r="E20" s="75" t="s">
        <v>45</v>
      </c>
      <c r="F20" s="13" t="s">
        <v>287</v>
      </c>
      <c r="G20" s="175" t="s">
        <v>960</v>
      </c>
      <c r="H20" s="175" t="s">
        <v>960</v>
      </c>
      <c r="I20" s="324" t="s">
        <v>961</v>
      </c>
      <c r="J20" s="335" t="s">
        <v>1117</v>
      </c>
      <c r="K20" s="335" t="s">
        <v>1118</v>
      </c>
      <c r="L20" s="327">
        <v>0</v>
      </c>
      <c r="M20" s="327"/>
      <c r="N20" s="327"/>
      <c r="O20" s="327">
        <f t="shared" si="0"/>
        <v>0</v>
      </c>
    </row>
    <row r="21" spans="1:15" ht="84.75" customHeight="1" thickBot="1">
      <c r="A21" s="382"/>
      <c r="B21" s="7" t="s">
        <v>10</v>
      </c>
      <c r="C21" s="8" t="s">
        <v>46</v>
      </c>
      <c r="D21" s="9" t="s">
        <v>21</v>
      </c>
      <c r="E21" s="75" t="s">
        <v>45</v>
      </c>
      <c r="F21" s="13" t="s">
        <v>813</v>
      </c>
      <c r="G21" s="175" t="s">
        <v>960</v>
      </c>
      <c r="H21" s="175" t="s">
        <v>960</v>
      </c>
      <c r="I21" s="324" t="s">
        <v>961</v>
      </c>
      <c r="J21" s="335" t="s">
        <v>1117</v>
      </c>
      <c r="K21" s="335" t="s">
        <v>1118</v>
      </c>
      <c r="L21" s="327">
        <v>0</v>
      </c>
      <c r="M21" s="327"/>
      <c r="N21" s="327"/>
      <c r="O21" s="327">
        <f t="shared" si="0"/>
        <v>0</v>
      </c>
    </row>
    <row r="22" spans="1:15" ht="139.5" customHeight="1" thickBot="1">
      <c r="A22" s="382"/>
      <c r="B22" s="7" t="s">
        <v>11</v>
      </c>
      <c r="C22" s="9" t="s">
        <v>32</v>
      </c>
      <c r="D22" s="9" t="s">
        <v>288</v>
      </c>
      <c r="E22" s="75" t="s">
        <v>45</v>
      </c>
      <c r="F22" s="13" t="s">
        <v>815</v>
      </c>
      <c r="G22" s="175" t="s">
        <v>1029</v>
      </c>
      <c r="H22" s="175" t="s">
        <v>1032</v>
      </c>
      <c r="I22" s="325" t="s">
        <v>963</v>
      </c>
      <c r="J22" s="336" t="s">
        <v>1119</v>
      </c>
      <c r="K22" s="335" t="s">
        <v>1118</v>
      </c>
      <c r="L22" s="327">
        <v>0</v>
      </c>
      <c r="M22" s="327"/>
      <c r="N22" s="327"/>
      <c r="O22" s="327">
        <f t="shared" si="0"/>
        <v>0</v>
      </c>
    </row>
    <row r="23" spans="1:15" ht="262" thickBot="1">
      <c r="A23" s="382"/>
      <c r="B23" s="7" t="s">
        <v>22</v>
      </c>
      <c r="C23" s="9" t="s">
        <v>34</v>
      </c>
      <c r="D23" s="8" t="s">
        <v>23</v>
      </c>
      <c r="E23" s="75" t="s">
        <v>45</v>
      </c>
      <c r="F23" s="13" t="s">
        <v>813</v>
      </c>
      <c r="G23" s="175" t="s">
        <v>1030</v>
      </c>
      <c r="H23" s="175" t="s">
        <v>1033</v>
      </c>
      <c r="I23" s="325" t="s">
        <v>963</v>
      </c>
      <c r="J23" s="336" t="s">
        <v>1120</v>
      </c>
      <c r="K23" s="335" t="s">
        <v>1118</v>
      </c>
      <c r="L23" s="327">
        <v>0</v>
      </c>
      <c r="M23" s="327"/>
      <c r="N23" s="327"/>
      <c r="O23" s="327">
        <f t="shared" si="0"/>
        <v>0</v>
      </c>
    </row>
    <row r="24" spans="1:15" ht="88" customHeight="1" thickBot="1">
      <c r="A24" s="382"/>
      <c r="B24" s="7" t="s">
        <v>24</v>
      </c>
      <c r="C24" s="9" t="s">
        <v>25</v>
      </c>
      <c r="D24" s="8" t="s">
        <v>606</v>
      </c>
      <c r="E24" s="75" t="s">
        <v>821</v>
      </c>
      <c r="F24" s="13" t="s">
        <v>814</v>
      </c>
      <c r="G24" s="175" t="s">
        <v>960</v>
      </c>
      <c r="H24" s="175" t="s">
        <v>960</v>
      </c>
      <c r="I24" s="324" t="s">
        <v>961</v>
      </c>
      <c r="J24" s="337" t="s">
        <v>1121</v>
      </c>
      <c r="K24" s="332" t="s">
        <v>1115</v>
      </c>
      <c r="L24" s="327">
        <v>0.33</v>
      </c>
      <c r="M24" s="327"/>
      <c r="N24" s="327"/>
      <c r="O24" s="327">
        <f t="shared" si="0"/>
        <v>0.33</v>
      </c>
    </row>
    <row r="25" spans="1:15" ht="239" thickBot="1">
      <c r="A25" s="381" t="s">
        <v>692</v>
      </c>
      <c r="B25" s="7" t="s">
        <v>41</v>
      </c>
      <c r="C25" s="8" t="s">
        <v>289</v>
      </c>
      <c r="D25" s="8" t="s">
        <v>26</v>
      </c>
      <c r="E25" s="8" t="s">
        <v>27</v>
      </c>
      <c r="F25" s="13" t="s">
        <v>822</v>
      </c>
      <c r="G25" s="175" t="s">
        <v>960</v>
      </c>
      <c r="H25" s="175" t="s">
        <v>960</v>
      </c>
      <c r="I25" s="325" t="s">
        <v>984</v>
      </c>
      <c r="J25" s="375" t="s">
        <v>1228</v>
      </c>
      <c r="K25" s="352" t="s">
        <v>1225</v>
      </c>
      <c r="L25" s="327">
        <v>1</v>
      </c>
      <c r="M25" s="327"/>
      <c r="N25" s="327"/>
      <c r="O25" s="327">
        <f t="shared" si="0"/>
        <v>1</v>
      </c>
    </row>
    <row r="26" spans="1:15" ht="103" thickBot="1">
      <c r="A26" s="381"/>
      <c r="B26" s="7" t="s">
        <v>43</v>
      </c>
      <c r="C26" s="8" t="s">
        <v>834</v>
      </c>
      <c r="D26" s="8" t="s">
        <v>26</v>
      </c>
      <c r="E26" s="8" t="s">
        <v>27</v>
      </c>
      <c r="F26" s="13" t="s">
        <v>822</v>
      </c>
      <c r="G26" s="175" t="s">
        <v>960</v>
      </c>
      <c r="H26" s="175" t="s">
        <v>960</v>
      </c>
      <c r="I26" s="325" t="s">
        <v>984</v>
      </c>
      <c r="J26" s="376"/>
      <c r="K26" s="352" t="s">
        <v>1226</v>
      </c>
      <c r="L26" s="327">
        <v>1</v>
      </c>
      <c r="M26" s="327"/>
      <c r="N26" s="327"/>
      <c r="O26" s="327">
        <f t="shared" si="0"/>
        <v>1</v>
      </c>
    </row>
    <row r="27" spans="1:15" ht="86" thickBot="1">
      <c r="A27" s="381"/>
      <c r="B27" s="7" t="s">
        <v>44</v>
      </c>
      <c r="C27" s="8" t="s">
        <v>754</v>
      </c>
      <c r="D27" s="8" t="s">
        <v>607</v>
      </c>
      <c r="E27" s="8" t="s">
        <v>27</v>
      </c>
      <c r="F27" s="13" t="s">
        <v>822</v>
      </c>
      <c r="G27" s="175" t="s">
        <v>960</v>
      </c>
      <c r="H27" s="175" t="s">
        <v>960</v>
      </c>
      <c r="I27" s="325" t="s">
        <v>984</v>
      </c>
      <c r="J27" s="377"/>
      <c r="K27" s="352" t="s">
        <v>1227</v>
      </c>
      <c r="L27" s="327">
        <v>1</v>
      </c>
      <c r="M27" s="327"/>
      <c r="N27" s="327"/>
      <c r="O27" s="327">
        <f t="shared" si="0"/>
        <v>1</v>
      </c>
    </row>
    <row r="28" spans="1:15">
      <c r="K28" s="318" t="s">
        <v>1148</v>
      </c>
      <c r="L28" s="345">
        <f>AVERAGE(L10:L27)</f>
        <v>0.38333333333333336</v>
      </c>
      <c r="O28" s="345">
        <f>AVERAGE(O10:O27)</f>
        <v>0.38333333333333336</v>
      </c>
    </row>
  </sheetData>
  <mergeCells count="14">
    <mergeCell ref="J25:J27"/>
    <mergeCell ref="B9:C9"/>
    <mergeCell ref="A10:A11"/>
    <mergeCell ref="A18:A19"/>
    <mergeCell ref="A20:A24"/>
    <mergeCell ref="A25:A27"/>
    <mergeCell ref="A12:A17"/>
    <mergeCell ref="A2:A6"/>
    <mergeCell ref="A7:I7"/>
    <mergeCell ref="A8:I8"/>
    <mergeCell ref="B2:G3"/>
    <mergeCell ref="B4:G5"/>
    <mergeCell ref="H3:I3"/>
    <mergeCell ref="H4:I4"/>
  </mergeCells>
  <phoneticPr fontId="54" type="noConversion"/>
  <hyperlinks>
    <hyperlink ref="H13" r:id="rId1" xr:uid="{00000000-0004-0000-0000-000000000000}"/>
    <hyperlink ref="K11" r:id="rId2" xr:uid="{35210B50-89D7-452E-88C3-6203389A66E9}"/>
    <hyperlink ref="K14" r:id="rId3" xr:uid="{4D3F89AE-686D-4F6E-A186-10220C9F9219}"/>
    <hyperlink ref="K15" r:id="rId4" xr:uid="{F46EF10D-E2A1-40A7-984D-E223693B8AC6}"/>
    <hyperlink ref="K24" r:id="rId5" xr:uid="{0EAB6F6C-44DA-4C1F-94F6-1CCA7F7C932F}"/>
  </hyperlinks>
  <pageMargins left="0.70866141732283472" right="0.70866141732283472" top="0.74803149606299213" bottom="0.74803149606299213" header="0.31496062992125984" footer="0.31496062992125984"/>
  <pageSetup scale="55" orientation="landscape"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BP57"/>
  <sheetViews>
    <sheetView showGridLines="0" topLeftCell="A7" zoomScale="75" zoomScaleNormal="147" workbookViewId="0">
      <pane xSplit="2" ySplit="3" topLeftCell="I10" activePane="bottomRight" state="frozen"/>
      <selection activeCell="A7" sqref="A7"/>
      <selection pane="topRight" activeCell="C7" sqref="C7"/>
      <selection pane="bottomLeft" activeCell="A10" sqref="A10"/>
      <selection pane="bottomRight" activeCell="Q12" sqref="Q12:Q13"/>
    </sheetView>
  </sheetViews>
  <sheetFormatPr baseColWidth="10" defaultColWidth="11.5" defaultRowHeight="15"/>
  <cols>
    <col min="1" max="1" width="4.1640625" style="76" customWidth="1"/>
    <col min="2" max="2" width="35.6640625" style="77" customWidth="1"/>
    <col min="3" max="3" width="38.1640625" style="77" customWidth="1"/>
    <col min="4" max="4" width="52.5" style="77" customWidth="1"/>
    <col min="5" max="5" width="22" style="78" customWidth="1"/>
    <col min="6" max="6" width="48.33203125" style="77" customWidth="1"/>
    <col min="7" max="7" width="16.1640625" style="77" customWidth="1"/>
    <col min="8" max="8" width="13.5" style="77" hidden="1" customWidth="1"/>
    <col min="9" max="15" width="7" style="77" customWidth="1"/>
    <col min="16" max="16" width="9.33203125" style="77" customWidth="1"/>
    <col min="17" max="27" width="7" style="77" customWidth="1"/>
    <col min="28" max="28" width="11.83203125" style="77" hidden="1" customWidth="1"/>
    <col min="29" max="29" width="10.83203125" style="77" hidden="1" customWidth="1"/>
    <col min="30" max="30" width="15.1640625" style="77" customWidth="1"/>
    <col min="31" max="31" width="14.5" style="77" hidden="1" customWidth="1"/>
    <col min="32" max="32" width="14.5" style="77" customWidth="1"/>
    <col min="33" max="33" width="61.33203125" style="77" customWidth="1"/>
    <col min="34" max="34" width="15.6640625" style="79" customWidth="1"/>
    <col min="35" max="35" width="11.5" style="80" hidden="1" customWidth="1"/>
    <col min="36" max="36" width="16.1640625" style="79" customWidth="1"/>
    <col min="37" max="37" width="10.33203125" style="80" hidden="1" customWidth="1"/>
    <col min="38" max="38" width="14.5" style="79" customWidth="1"/>
    <col min="39" max="39" width="11.5" style="80" hidden="1" customWidth="1"/>
    <col min="40" max="40" width="11.5" style="79" customWidth="1"/>
    <col min="41" max="41" width="11.5" style="80" hidden="1" customWidth="1"/>
    <col min="42" max="42" width="14.5" style="79" customWidth="1"/>
    <col min="43" max="43" width="11.5" style="81" hidden="1" customWidth="1"/>
    <col min="44" max="44" width="19" style="77" customWidth="1"/>
    <col min="45" max="45" width="11.5" style="81" hidden="1" customWidth="1"/>
    <col min="46" max="46" width="13.5" style="77" customWidth="1"/>
    <col min="47" max="47" width="11.5" style="81" hidden="1" customWidth="1"/>
    <col min="48" max="48" width="11.5" style="77" customWidth="1"/>
    <col min="49" max="49" width="37.5" style="77" customWidth="1"/>
    <col min="50" max="50" width="14.5" style="82" customWidth="1"/>
    <col min="51" max="51" width="11.5" style="82" customWidth="1"/>
    <col min="52" max="52" width="12.83203125" style="82" customWidth="1"/>
    <col min="53" max="54" width="12.83203125" style="77" hidden="1" customWidth="1"/>
    <col min="55" max="55" width="16.1640625" style="82" customWidth="1"/>
    <col min="56" max="56" width="13.5" style="82" customWidth="1"/>
    <col min="57" max="58" width="15" style="82" hidden="1" customWidth="1"/>
    <col min="59" max="59" width="21" style="82" customWidth="1"/>
    <col min="60" max="60" width="20.6640625" style="82" hidden="1" customWidth="1"/>
    <col min="61" max="61" width="15.5" style="82" customWidth="1"/>
    <col min="62" max="62" width="11.5" style="82" hidden="1" customWidth="1"/>
    <col min="63" max="63" width="16.83203125" style="82" customWidth="1"/>
    <col min="64" max="64" width="35.6640625" style="77" customWidth="1"/>
    <col min="65" max="65" width="29.33203125" style="79" customWidth="1"/>
    <col min="66" max="66" width="21.1640625" style="77" customWidth="1"/>
    <col min="67" max="67" width="25.5" style="82" customWidth="1"/>
    <col min="68" max="68" width="25.83203125" style="78" customWidth="1"/>
    <col min="69" max="16384" width="11.5" style="77"/>
  </cols>
  <sheetData>
    <row r="1" spans="1:68" ht="2.25" customHeight="1">
      <c r="E1" s="78" t="s">
        <v>655</v>
      </c>
    </row>
    <row r="2" spans="1:68">
      <c r="A2" s="505"/>
      <c r="B2" s="506"/>
      <c r="C2" s="511" t="s">
        <v>47</v>
      </c>
      <c r="D2" s="512"/>
      <c r="E2" s="513"/>
      <c r="F2" s="83" t="s">
        <v>48</v>
      </c>
    </row>
    <row r="3" spans="1:68">
      <c r="A3" s="507"/>
      <c r="B3" s="508"/>
      <c r="C3" s="514"/>
      <c r="D3" s="515"/>
      <c r="E3" s="516"/>
      <c r="F3" s="83" t="s">
        <v>49</v>
      </c>
    </row>
    <row r="4" spans="1:68">
      <c r="A4" s="507"/>
      <c r="B4" s="508"/>
      <c r="C4" s="511" t="s">
        <v>50</v>
      </c>
      <c r="D4" s="512"/>
      <c r="E4" s="513"/>
      <c r="F4" s="517" t="s">
        <v>51</v>
      </c>
    </row>
    <row r="5" spans="1:68">
      <c r="A5" s="509"/>
      <c r="B5" s="510"/>
      <c r="C5" s="514"/>
      <c r="D5" s="515"/>
      <c r="E5" s="516"/>
      <c r="F5" s="518"/>
    </row>
    <row r="7" spans="1:68" ht="15" customHeight="1">
      <c r="A7" s="289"/>
      <c r="B7" s="477" t="s">
        <v>53</v>
      </c>
      <c r="C7" s="477" t="s">
        <v>54</v>
      </c>
      <c r="D7" s="477" t="s">
        <v>55</v>
      </c>
      <c r="E7" s="477" t="s">
        <v>56</v>
      </c>
      <c r="F7" s="520" t="s">
        <v>57</v>
      </c>
      <c r="G7" s="501" t="s">
        <v>58</v>
      </c>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3"/>
      <c r="AG7" s="477" t="s">
        <v>59</v>
      </c>
      <c r="AH7" s="495" t="s">
        <v>60</v>
      </c>
      <c r="AI7" s="471"/>
      <c r="AJ7" s="495" t="s">
        <v>61</v>
      </c>
      <c r="AK7" s="471"/>
      <c r="AL7" s="495" t="s">
        <v>62</v>
      </c>
      <c r="AM7" s="471"/>
      <c r="AN7" s="495" t="s">
        <v>63</v>
      </c>
      <c r="AO7" s="471"/>
      <c r="AP7" s="495" t="s">
        <v>64</v>
      </c>
      <c r="AQ7" s="480"/>
      <c r="AR7" s="477" t="s">
        <v>65</v>
      </c>
      <c r="AS7" s="480"/>
      <c r="AT7" s="477" t="s">
        <v>66</v>
      </c>
      <c r="AU7" s="480"/>
      <c r="AV7" s="477" t="s">
        <v>67</v>
      </c>
      <c r="AW7" s="477" t="s">
        <v>68</v>
      </c>
      <c r="AX7" s="477" t="s">
        <v>69</v>
      </c>
      <c r="AY7" s="477" t="s">
        <v>70</v>
      </c>
      <c r="AZ7" s="477" t="s">
        <v>71</v>
      </c>
      <c r="BA7" s="489" t="s">
        <v>72</v>
      </c>
      <c r="BB7" s="490"/>
      <c r="BC7" s="477" t="s">
        <v>73</v>
      </c>
      <c r="BD7" s="477" t="s">
        <v>74</v>
      </c>
      <c r="BE7" s="483" t="s">
        <v>75</v>
      </c>
      <c r="BF7" s="484"/>
      <c r="BG7" s="484"/>
      <c r="BH7" s="484"/>
      <c r="BI7" s="484"/>
      <c r="BJ7" s="484"/>
      <c r="BK7" s="485"/>
      <c r="BL7" s="483" t="s">
        <v>76</v>
      </c>
      <c r="BM7" s="484"/>
      <c r="BN7" s="484"/>
      <c r="BO7" s="484"/>
      <c r="BP7" s="485"/>
    </row>
    <row r="8" spans="1:68" ht="15" customHeight="1">
      <c r="A8" s="290"/>
      <c r="B8" s="478"/>
      <c r="C8" s="478"/>
      <c r="D8" s="478"/>
      <c r="E8" s="478"/>
      <c r="F8" s="521"/>
      <c r="G8" s="477" t="s">
        <v>77</v>
      </c>
      <c r="H8" s="293"/>
      <c r="I8" s="498" t="s">
        <v>78</v>
      </c>
      <c r="J8" s="499"/>
      <c r="K8" s="499"/>
      <c r="L8" s="499"/>
      <c r="M8" s="499"/>
      <c r="N8" s="499"/>
      <c r="O8" s="499"/>
      <c r="P8" s="499"/>
      <c r="Q8" s="499"/>
      <c r="R8" s="499"/>
      <c r="S8" s="499"/>
      <c r="T8" s="499"/>
      <c r="U8" s="499"/>
      <c r="V8" s="499"/>
      <c r="W8" s="499"/>
      <c r="X8" s="499"/>
      <c r="Y8" s="499"/>
      <c r="Z8" s="499"/>
      <c r="AA8" s="500"/>
      <c r="AB8" s="293"/>
      <c r="AC8" s="293"/>
      <c r="AD8" s="477" t="s">
        <v>79</v>
      </c>
      <c r="AE8" s="293"/>
      <c r="AF8" s="477" t="s">
        <v>80</v>
      </c>
      <c r="AG8" s="478"/>
      <c r="AH8" s="496"/>
      <c r="AI8" s="472"/>
      <c r="AJ8" s="496"/>
      <c r="AK8" s="472"/>
      <c r="AL8" s="496"/>
      <c r="AM8" s="472"/>
      <c r="AN8" s="496"/>
      <c r="AO8" s="472"/>
      <c r="AP8" s="496"/>
      <c r="AQ8" s="481"/>
      <c r="AR8" s="478"/>
      <c r="AS8" s="481"/>
      <c r="AT8" s="478"/>
      <c r="AU8" s="481"/>
      <c r="AV8" s="478"/>
      <c r="AW8" s="478"/>
      <c r="AX8" s="478"/>
      <c r="AY8" s="478"/>
      <c r="AZ8" s="478"/>
      <c r="BA8" s="491"/>
      <c r="BB8" s="492"/>
      <c r="BC8" s="478"/>
      <c r="BD8" s="478"/>
      <c r="BE8" s="486"/>
      <c r="BF8" s="487"/>
      <c r="BG8" s="487"/>
      <c r="BH8" s="487"/>
      <c r="BI8" s="487"/>
      <c r="BJ8" s="487"/>
      <c r="BK8" s="488"/>
      <c r="BL8" s="486"/>
      <c r="BM8" s="487"/>
      <c r="BN8" s="487"/>
      <c r="BO8" s="487"/>
      <c r="BP8" s="488"/>
    </row>
    <row r="9" spans="1:68" ht="163.5" customHeight="1" thickBot="1">
      <c r="A9" s="290" t="s">
        <v>52</v>
      </c>
      <c r="B9" s="479"/>
      <c r="C9" s="479"/>
      <c r="D9" s="479"/>
      <c r="E9" s="479"/>
      <c r="F9" s="522"/>
      <c r="G9" s="479"/>
      <c r="H9" s="84" t="s">
        <v>77</v>
      </c>
      <c r="I9" s="85" t="s">
        <v>81</v>
      </c>
      <c r="J9" s="85" t="s">
        <v>82</v>
      </c>
      <c r="K9" s="85" t="s">
        <v>83</v>
      </c>
      <c r="L9" s="85" t="s">
        <v>84</v>
      </c>
      <c r="M9" s="85" t="s">
        <v>85</v>
      </c>
      <c r="N9" s="85" t="s">
        <v>86</v>
      </c>
      <c r="O9" s="85" t="s">
        <v>87</v>
      </c>
      <c r="P9" s="85" t="s">
        <v>88</v>
      </c>
      <c r="Q9" s="85" t="s">
        <v>89</v>
      </c>
      <c r="R9" s="85" t="s">
        <v>90</v>
      </c>
      <c r="S9" s="85" t="s">
        <v>91</v>
      </c>
      <c r="T9" s="85" t="s">
        <v>92</v>
      </c>
      <c r="U9" s="85" t="s">
        <v>93</v>
      </c>
      <c r="V9" s="85" t="s">
        <v>94</v>
      </c>
      <c r="W9" s="85" t="s">
        <v>95</v>
      </c>
      <c r="X9" s="85" t="s">
        <v>96</v>
      </c>
      <c r="Y9" s="85" t="s">
        <v>97</v>
      </c>
      <c r="Z9" s="85" t="s">
        <v>98</v>
      </c>
      <c r="AA9" s="85" t="s">
        <v>99</v>
      </c>
      <c r="AB9" s="84" t="s">
        <v>100</v>
      </c>
      <c r="AC9" s="84" t="s">
        <v>101</v>
      </c>
      <c r="AD9" s="479"/>
      <c r="AE9" s="84" t="s">
        <v>102</v>
      </c>
      <c r="AF9" s="479"/>
      <c r="AG9" s="479"/>
      <c r="AH9" s="497"/>
      <c r="AI9" s="473"/>
      <c r="AJ9" s="497"/>
      <c r="AK9" s="473"/>
      <c r="AL9" s="497"/>
      <c r="AM9" s="473"/>
      <c r="AN9" s="497"/>
      <c r="AO9" s="473"/>
      <c r="AP9" s="497"/>
      <c r="AQ9" s="482"/>
      <c r="AR9" s="479"/>
      <c r="AS9" s="482"/>
      <c r="AT9" s="479"/>
      <c r="AU9" s="482"/>
      <c r="AV9" s="479"/>
      <c r="AW9" s="479"/>
      <c r="AX9" s="479"/>
      <c r="AY9" s="479"/>
      <c r="AZ9" s="479"/>
      <c r="BA9" s="493"/>
      <c r="BB9" s="494"/>
      <c r="BC9" s="479"/>
      <c r="BD9" s="479"/>
      <c r="BE9" s="475" t="s">
        <v>77</v>
      </c>
      <c r="BF9" s="476"/>
      <c r="BG9" s="289" t="s">
        <v>77</v>
      </c>
      <c r="BH9" s="84" t="s">
        <v>79</v>
      </c>
      <c r="BI9" s="289" t="s">
        <v>79</v>
      </c>
      <c r="BJ9" s="84" t="s">
        <v>103</v>
      </c>
      <c r="BK9" s="289" t="s">
        <v>80</v>
      </c>
      <c r="BL9" s="289" t="s">
        <v>104</v>
      </c>
      <c r="BM9" s="291" t="s">
        <v>38</v>
      </c>
      <c r="BN9" s="289" t="s">
        <v>105</v>
      </c>
      <c r="BO9" s="292" t="s">
        <v>39</v>
      </c>
      <c r="BP9" s="293" t="s">
        <v>106</v>
      </c>
    </row>
    <row r="10" spans="1:68" s="79" customFormat="1" ht="110.25" customHeight="1" thickBot="1">
      <c r="A10" s="420">
        <v>1</v>
      </c>
      <c r="B10" s="427" t="s">
        <v>107</v>
      </c>
      <c r="C10" s="417" t="s">
        <v>108</v>
      </c>
      <c r="D10" s="248" t="s">
        <v>109</v>
      </c>
      <c r="E10" s="397" t="s">
        <v>110</v>
      </c>
      <c r="F10" s="409" t="s">
        <v>111</v>
      </c>
      <c r="G10" s="447" t="str">
        <f>'[1]Calificación probabilidad'!E139</f>
        <v>2-Improbable</v>
      </c>
      <c r="H10" s="447" t="str">
        <f>MID(G10,1,1)</f>
        <v>2</v>
      </c>
      <c r="I10" s="430" t="s">
        <v>112</v>
      </c>
      <c r="J10" s="430" t="s">
        <v>112</v>
      </c>
      <c r="K10" s="430" t="s">
        <v>112</v>
      </c>
      <c r="L10" s="430" t="s">
        <v>112</v>
      </c>
      <c r="M10" s="430" t="s">
        <v>113</v>
      </c>
      <c r="N10" s="430" t="s">
        <v>112</v>
      </c>
      <c r="O10" s="430" t="s">
        <v>112</v>
      </c>
      <c r="P10" s="430" t="s">
        <v>112</v>
      </c>
      <c r="Q10" s="430" t="s">
        <v>112</v>
      </c>
      <c r="R10" s="430" t="s">
        <v>112</v>
      </c>
      <c r="S10" s="430" t="s">
        <v>113</v>
      </c>
      <c r="T10" s="430" t="s">
        <v>113</v>
      </c>
      <c r="U10" s="430" t="s">
        <v>112</v>
      </c>
      <c r="V10" s="430" t="s">
        <v>112</v>
      </c>
      <c r="W10" s="430" t="s">
        <v>113</v>
      </c>
      <c r="X10" s="430" t="s">
        <v>112</v>
      </c>
      <c r="Y10" s="430" t="s">
        <v>113</v>
      </c>
      <c r="Z10" s="430" t="s">
        <v>112</v>
      </c>
      <c r="AA10" s="430" t="s">
        <v>112</v>
      </c>
      <c r="AB10" s="86">
        <f t="shared" ref="AB10:AB30" si="0">IF(X10="Si","19",COUNTIF(I10:AA11,"si"))</f>
        <v>5</v>
      </c>
      <c r="AC10" s="86">
        <f t="shared" ref="AC10:AC35" si="1">VALUE(IF(AB10&lt;=5,5,IF(AND(AB10&gt;5,AB10&lt;=11),10,IF(AB10&gt;11,20,0))))</f>
        <v>5</v>
      </c>
      <c r="AD10" s="447" t="str">
        <f>IF(AC10=5,"Moderado",IF(AC10=10,"Mayor",IF(AC10=20,"Catastrófico",0)))</f>
        <v>Moderado</v>
      </c>
      <c r="AE10" s="447">
        <f>H10*AC10</f>
        <v>10</v>
      </c>
      <c r="AF10" s="447" t="str">
        <f>VLOOKUP(AE10,[5]Hoja2!$D$25:$E$67,2,0)</f>
        <v>10-Alta</v>
      </c>
      <c r="AG10" s="248" t="s">
        <v>114</v>
      </c>
      <c r="AH10" s="233" t="s">
        <v>115</v>
      </c>
      <c r="AI10" s="297">
        <f t="shared" ref="AI10:AI35" si="2">IF(AH10="asignado",15,0)</f>
        <v>15</v>
      </c>
      <c r="AJ10" s="233" t="s">
        <v>116</v>
      </c>
      <c r="AK10" s="297">
        <f t="shared" ref="AK10:AK35" si="3">IF(AJ10="adecuado",15,0)</f>
        <v>15</v>
      </c>
      <c r="AL10" s="233" t="s">
        <v>117</v>
      </c>
      <c r="AM10" s="297">
        <f t="shared" ref="AM10:AM35" si="4">IF(AL10="oportuna",15,0)</f>
        <v>15</v>
      </c>
      <c r="AN10" s="233" t="s">
        <v>118</v>
      </c>
      <c r="AO10" s="297">
        <f t="shared" ref="AO10:AO35" si="5">IF(AN10="prevenir",15,IF(AN10="detectar",10,0))</f>
        <v>15</v>
      </c>
      <c r="AP10" s="233" t="s">
        <v>119</v>
      </c>
      <c r="AQ10" s="297">
        <f t="shared" ref="AQ10:AQ35" si="6">IF(AP10="confiable",15,0)</f>
        <v>15</v>
      </c>
      <c r="AR10" s="233" t="s">
        <v>120</v>
      </c>
      <c r="AS10" s="297">
        <f t="shared" ref="AS10:AS35" si="7">IF(AR10="Se investigan y resuelven oportunamente ",15,0)</f>
        <v>15</v>
      </c>
      <c r="AT10" s="233" t="s">
        <v>121</v>
      </c>
      <c r="AU10" s="297">
        <f t="shared" ref="AU10:AU35" si="8">IF(AT10="completa",10,IF(AT10="incompleta",5,0))</f>
        <v>10</v>
      </c>
      <c r="AV10" s="297">
        <f t="shared" ref="AV10:AV51" si="9">AI10+AK10+AM10+AO10+AQ10+AS10+AU10</f>
        <v>100</v>
      </c>
      <c r="AW10" s="297" t="s">
        <v>122</v>
      </c>
      <c r="AX10" s="270" t="str">
        <f t="shared" ref="AX10:AX56" si="10">IF(AV10&lt;=85,"Débil",IF(AND(AV10&gt;=86,AV10&lt;=95),"Moderado",IF(AV10&gt;95,"Fuerte")))</f>
        <v>Fuerte</v>
      </c>
      <c r="AY10" s="266" t="s">
        <v>123</v>
      </c>
      <c r="AZ10" s="270" t="str">
        <f t="shared" ref="AZ10:AZ34" si="11">IF(AND(AX10="Fuerte",AY10="Fuerte"),"Fuerte",IF(AND(AX10="Fuerte",AY10="Moderado"),"Moderado",IF(AND(AX10="Fuerte",AY10="Débil"),"Débil",IF(AND(AX10="Moderado",AY10="Fuerte"),"Moderado",IF(AND(AX10="Moderado",AY10="Moderado"),"Moderado",IF(AND(AX10="Moderado",AY10="Débil"),"Débil",IF(AND(AX10="Débil",AY10="Fuerte"),"Débil",IF(AND(AX10="Débil",AY10="Moderado"),"Débil",IF(AND(AX10="Débil",AY10="Débil"),"Débil",)))))))))</f>
        <v>Fuerte</v>
      </c>
      <c r="BA10" s="87">
        <f t="shared" ref="BA10:BA35" si="12">IF(AZ10="Débil",0,IF(AZ10="Moderado",75,IF(AZ10="Fuerte",100,)))</f>
        <v>100</v>
      </c>
      <c r="BB10" s="447">
        <f>AVERAGE(BA10:BA11)</f>
        <v>100</v>
      </c>
      <c r="BC10" s="392" t="str">
        <f>IF(BB10&lt;50,"Débil",IF(AND(BB10&gt;=50,BB10&lt;99),"Moderado",IF(BB10=100,"Fuerte",)))</f>
        <v>Fuerte</v>
      </c>
      <c r="BD10" s="392" t="s">
        <v>113</v>
      </c>
      <c r="BE10" s="258">
        <f t="shared" ref="BE10:BE35" si="13">VALUE(IF(AND(BC10="Fuerte",BD10="Si"),H10-2,IF(AND(BC10="Moderado",BD10="Si"),H10-1,H10)))</f>
        <v>0</v>
      </c>
      <c r="BF10" s="258">
        <f t="shared" ref="BF10:BF35" si="14">IF(BE10&lt;1,1,BE10)</f>
        <v>1</v>
      </c>
      <c r="BG10" s="392" t="str">
        <f>IF(BF10=1,[5]Hoja2!$H$3,IF(BF10=2,[5]Hoja2!$H$4,IF(BF10=3,[5]Hoja2!$H$5,IF(BF10=4,[5]Hoja2!$H$6,IF(BF10=5,[5]Hoja2!$H$7,0)))))</f>
        <v>1-Rara vez</v>
      </c>
      <c r="BH10" s="258">
        <f>AC10</f>
        <v>5</v>
      </c>
      <c r="BI10" s="392" t="str">
        <f>AD10</f>
        <v>Moderado</v>
      </c>
      <c r="BJ10" s="258">
        <f t="shared" ref="BJ10:BJ35" si="15">BF10*BH10</f>
        <v>5</v>
      </c>
      <c r="BK10" s="392" t="str">
        <f>VLOOKUP(BJ10,[5]Hoja2!$D$53:$E$67,2,0)</f>
        <v>5-Moderada</v>
      </c>
      <c r="BL10" s="248" t="s">
        <v>266</v>
      </c>
      <c r="BM10" s="248" t="s">
        <v>600</v>
      </c>
      <c r="BN10" s="88">
        <v>44377</v>
      </c>
      <c r="BO10" s="474" t="s">
        <v>556</v>
      </c>
      <c r="BP10" s="384" t="s">
        <v>557</v>
      </c>
    </row>
    <row r="11" spans="1:68" s="79" customFormat="1" ht="105" customHeight="1" thickBot="1">
      <c r="A11" s="519"/>
      <c r="B11" s="429"/>
      <c r="C11" s="419"/>
      <c r="D11" s="261" t="s">
        <v>124</v>
      </c>
      <c r="E11" s="399"/>
      <c r="F11" s="446"/>
      <c r="G11" s="448"/>
      <c r="H11" s="448"/>
      <c r="I11" s="432"/>
      <c r="J11" s="432"/>
      <c r="K11" s="432"/>
      <c r="L11" s="432"/>
      <c r="M11" s="432"/>
      <c r="N11" s="432"/>
      <c r="O11" s="432"/>
      <c r="P11" s="432"/>
      <c r="Q11" s="432"/>
      <c r="R11" s="432"/>
      <c r="S11" s="432"/>
      <c r="T11" s="432"/>
      <c r="U11" s="432"/>
      <c r="V11" s="432"/>
      <c r="W11" s="432"/>
      <c r="X11" s="432"/>
      <c r="Y11" s="432"/>
      <c r="Z11" s="432"/>
      <c r="AA11" s="432"/>
      <c r="AB11" s="86">
        <f t="shared" si="0"/>
        <v>5</v>
      </c>
      <c r="AC11" s="86">
        <f t="shared" si="1"/>
        <v>5</v>
      </c>
      <c r="AD11" s="448"/>
      <c r="AE11" s="448"/>
      <c r="AF11" s="448"/>
      <c r="AG11" s="248" t="s">
        <v>125</v>
      </c>
      <c r="AH11" s="231" t="s">
        <v>115</v>
      </c>
      <c r="AI11" s="297">
        <f t="shared" si="2"/>
        <v>15</v>
      </c>
      <c r="AJ11" s="231" t="s">
        <v>116</v>
      </c>
      <c r="AK11" s="297">
        <f t="shared" si="3"/>
        <v>15</v>
      </c>
      <c r="AL11" s="231" t="s">
        <v>117</v>
      </c>
      <c r="AM11" s="297">
        <f t="shared" si="4"/>
        <v>15</v>
      </c>
      <c r="AN11" s="231" t="s">
        <v>118</v>
      </c>
      <c r="AO11" s="297">
        <f t="shared" si="5"/>
        <v>15</v>
      </c>
      <c r="AP11" s="231" t="s">
        <v>119</v>
      </c>
      <c r="AQ11" s="297">
        <f t="shared" si="6"/>
        <v>15</v>
      </c>
      <c r="AR11" s="231" t="s">
        <v>120</v>
      </c>
      <c r="AS11" s="297">
        <f t="shared" si="7"/>
        <v>15</v>
      </c>
      <c r="AT11" s="231" t="s">
        <v>121</v>
      </c>
      <c r="AU11" s="275">
        <f t="shared" si="8"/>
        <v>10</v>
      </c>
      <c r="AV11" s="297">
        <f t="shared" si="9"/>
        <v>100</v>
      </c>
      <c r="AW11" s="252" t="s">
        <v>126</v>
      </c>
      <c r="AX11" s="270" t="str">
        <f t="shared" si="10"/>
        <v>Fuerte</v>
      </c>
      <c r="AY11" s="273" t="s">
        <v>123</v>
      </c>
      <c r="AZ11" s="270" t="str">
        <f t="shared" si="11"/>
        <v>Fuerte</v>
      </c>
      <c r="BA11" s="87">
        <f t="shared" si="12"/>
        <v>100</v>
      </c>
      <c r="BB11" s="448"/>
      <c r="BC11" s="394"/>
      <c r="BD11" s="394"/>
      <c r="BE11" s="258">
        <f t="shared" si="13"/>
        <v>0</v>
      </c>
      <c r="BF11" s="258">
        <f t="shared" si="14"/>
        <v>1</v>
      </c>
      <c r="BG11" s="394"/>
      <c r="BH11" s="258">
        <f t="shared" ref="BH11:BH35" si="16">AC11</f>
        <v>5</v>
      </c>
      <c r="BI11" s="394"/>
      <c r="BJ11" s="258">
        <f t="shared" si="15"/>
        <v>5</v>
      </c>
      <c r="BK11" s="394"/>
      <c r="BL11" s="238" t="s">
        <v>810</v>
      </c>
      <c r="BM11" s="236" t="s">
        <v>600</v>
      </c>
      <c r="BN11" s="88">
        <v>44561</v>
      </c>
      <c r="BO11" s="391"/>
      <c r="BP11" s="386"/>
    </row>
    <row r="12" spans="1:68" s="79" customFormat="1" ht="172.5" customHeight="1" thickBot="1">
      <c r="A12" s="530">
        <v>2</v>
      </c>
      <c r="B12" s="427" t="s">
        <v>290</v>
      </c>
      <c r="C12" s="417" t="s">
        <v>291</v>
      </c>
      <c r="D12" s="248" t="s">
        <v>292</v>
      </c>
      <c r="E12" s="397" t="s">
        <v>33</v>
      </c>
      <c r="F12" s="409" t="s">
        <v>127</v>
      </c>
      <c r="G12" s="447" t="s">
        <v>128</v>
      </c>
      <c r="H12" s="392" t="str">
        <f>MID(G12,1,1)</f>
        <v>2</v>
      </c>
      <c r="I12" s="430" t="s">
        <v>112</v>
      </c>
      <c r="J12" s="430" t="s">
        <v>129</v>
      </c>
      <c r="K12" s="430" t="s">
        <v>112</v>
      </c>
      <c r="L12" s="430" t="s">
        <v>112</v>
      </c>
      <c r="M12" s="430" t="s">
        <v>113</v>
      </c>
      <c r="N12" s="430" t="s">
        <v>112</v>
      </c>
      <c r="O12" s="430" t="s">
        <v>112</v>
      </c>
      <c r="P12" s="430" t="s">
        <v>112</v>
      </c>
      <c r="Q12" s="430" t="s">
        <v>112</v>
      </c>
      <c r="R12" s="430" t="s">
        <v>112</v>
      </c>
      <c r="S12" s="430" t="s">
        <v>113</v>
      </c>
      <c r="T12" s="430" t="s">
        <v>113</v>
      </c>
      <c r="U12" s="430" t="s">
        <v>112</v>
      </c>
      <c r="V12" s="430" t="s">
        <v>112</v>
      </c>
      <c r="W12" s="430" t="s">
        <v>112</v>
      </c>
      <c r="X12" s="430" t="s">
        <v>112</v>
      </c>
      <c r="Y12" s="430" t="s">
        <v>113</v>
      </c>
      <c r="Z12" s="430" t="s">
        <v>113</v>
      </c>
      <c r="AA12" s="430" t="s">
        <v>112</v>
      </c>
      <c r="AB12" s="86">
        <f t="shared" si="0"/>
        <v>5</v>
      </c>
      <c r="AC12" s="86">
        <f t="shared" si="1"/>
        <v>5</v>
      </c>
      <c r="AD12" s="447" t="str">
        <f>IF(AC12=5,"Moderado",IF(AC12=10,"Mayor",IF(AC12=20,"Catastrófico",0)))</f>
        <v>Moderado</v>
      </c>
      <c r="AE12" s="392">
        <f>H12*AC12</f>
        <v>10</v>
      </c>
      <c r="AF12" s="447" t="str">
        <f>VLOOKUP(AE12,[5]Hoja2!$D$25:$E$67,2,0)</f>
        <v>10-Alta</v>
      </c>
      <c r="AG12" s="248" t="s">
        <v>293</v>
      </c>
      <c r="AH12" s="233" t="s">
        <v>115</v>
      </c>
      <c r="AI12" s="297">
        <f t="shared" si="2"/>
        <v>15</v>
      </c>
      <c r="AJ12" s="233" t="s">
        <v>116</v>
      </c>
      <c r="AK12" s="297">
        <f t="shared" si="3"/>
        <v>15</v>
      </c>
      <c r="AL12" s="233" t="s">
        <v>117</v>
      </c>
      <c r="AM12" s="297">
        <f t="shared" si="4"/>
        <v>15</v>
      </c>
      <c r="AN12" s="233" t="s">
        <v>118</v>
      </c>
      <c r="AO12" s="297">
        <f t="shared" si="5"/>
        <v>15</v>
      </c>
      <c r="AP12" s="233" t="s">
        <v>119</v>
      </c>
      <c r="AQ12" s="297">
        <f t="shared" si="6"/>
        <v>15</v>
      </c>
      <c r="AR12" s="233" t="s">
        <v>120</v>
      </c>
      <c r="AS12" s="297">
        <f t="shared" si="7"/>
        <v>15</v>
      </c>
      <c r="AT12" s="233" t="s">
        <v>121</v>
      </c>
      <c r="AU12" s="297">
        <f t="shared" si="8"/>
        <v>10</v>
      </c>
      <c r="AV12" s="297">
        <f t="shared" si="9"/>
        <v>100</v>
      </c>
      <c r="AW12" s="251" t="s">
        <v>294</v>
      </c>
      <c r="AX12" s="270" t="str">
        <f t="shared" si="10"/>
        <v>Fuerte</v>
      </c>
      <c r="AY12" s="266" t="s">
        <v>123</v>
      </c>
      <c r="AZ12" s="270" t="str">
        <f t="shared" si="11"/>
        <v>Fuerte</v>
      </c>
      <c r="BA12" s="87">
        <f t="shared" si="12"/>
        <v>100</v>
      </c>
      <c r="BB12" s="392">
        <f>AVERAGE(BA12:BA13)</f>
        <v>100</v>
      </c>
      <c r="BC12" s="392" t="str">
        <f>IF(BB12&lt;50,"Débil",IF(AND(BB12&gt;=50,BB12&lt;99),"Moderado",IF(BB12=100,"Fuerte",)))</f>
        <v>Fuerte</v>
      </c>
      <c r="BD12" s="392"/>
      <c r="BE12" s="258">
        <f t="shared" si="13"/>
        <v>2</v>
      </c>
      <c r="BF12" s="258">
        <f t="shared" si="14"/>
        <v>2</v>
      </c>
      <c r="BG12" s="392" t="str">
        <f>IF(BF12=1,[5]Hoja2!$H$3,IF(BF12=2,[5]Hoja2!$H$4,IF(BF12=3,[5]Hoja2!$H$5,IF(BF12=4,[5]Hoja2!$H$6,IF(BF12=5,[5]Hoja2!$H$7,0)))))</f>
        <v>2-Improbable</v>
      </c>
      <c r="BH12" s="258">
        <f t="shared" si="16"/>
        <v>5</v>
      </c>
      <c r="BI12" s="392" t="str">
        <f>AD12</f>
        <v>Moderado</v>
      </c>
      <c r="BJ12" s="258">
        <f t="shared" si="15"/>
        <v>10</v>
      </c>
      <c r="BK12" s="392" t="str">
        <f>VLOOKUP(BJ12,[5]Hoja2!$D$53:$E$67,2,0)</f>
        <v>10-Alta</v>
      </c>
      <c r="BL12" s="248" t="s">
        <v>299</v>
      </c>
      <c r="BM12" s="248" t="s">
        <v>42</v>
      </c>
      <c r="BN12" s="88">
        <v>44561</v>
      </c>
      <c r="BO12" s="294" t="s">
        <v>558</v>
      </c>
      <c r="BP12" s="384" t="s">
        <v>555</v>
      </c>
    </row>
    <row r="13" spans="1:68" s="79" customFormat="1" ht="220.5" customHeight="1" thickBot="1">
      <c r="A13" s="519"/>
      <c r="B13" s="429"/>
      <c r="C13" s="419"/>
      <c r="D13" s="89" t="s">
        <v>295</v>
      </c>
      <c r="E13" s="399"/>
      <c r="F13" s="446"/>
      <c r="G13" s="448"/>
      <c r="H13" s="394"/>
      <c r="I13" s="432"/>
      <c r="J13" s="432"/>
      <c r="K13" s="432"/>
      <c r="L13" s="432"/>
      <c r="M13" s="432"/>
      <c r="N13" s="432"/>
      <c r="O13" s="432"/>
      <c r="P13" s="432"/>
      <c r="Q13" s="432"/>
      <c r="R13" s="432"/>
      <c r="S13" s="432"/>
      <c r="T13" s="432"/>
      <c r="U13" s="432"/>
      <c r="V13" s="432"/>
      <c r="W13" s="432"/>
      <c r="X13" s="432"/>
      <c r="Y13" s="432"/>
      <c r="Z13" s="432"/>
      <c r="AA13" s="432"/>
      <c r="AB13" s="86">
        <f t="shared" si="0"/>
        <v>10</v>
      </c>
      <c r="AC13" s="86">
        <f t="shared" si="1"/>
        <v>10</v>
      </c>
      <c r="AD13" s="448"/>
      <c r="AE13" s="394"/>
      <c r="AF13" s="448"/>
      <c r="AG13" s="262" t="s">
        <v>296</v>
      </c>
      <c r="AH13" s="234" t="s">
        <v>115</v>
      </c>
      <c r="AI13" s="297">
        <f t="shared" si="2"/>
        <v>15</v>
      </c>
      <c r="AJ13" s="234" t="s">
        <v>116</v>
      </c>
      <c r="AK13" s="297">
        <f t="shared" si="3"/>
        <v>15</v>
      </c>
      <c r="AL13" s="234" t="s">
        <v>117</v>
      </c>
      <c r="AM13" s="297">
        <f t="shared" si="4"/>
        <v>15</v>
      </c>
      <c r="AN13" s="234" t="s">
        <v>118</v>
      </c>
      <c r="AO13" s="297">
        <f t="shared" si="5"/>
        <v>15</v>
      </c>
      <c r="AP13" s="234" t="s">
        <v>119</v>
      </c>
      <c r="AQ13" s="297">
        <f t="shared" si="6"/>
        <v>15</v>
      </c>
      <c r="AR13" s="234" t="s">
        <v>120</v>
      </c>
      <c r="AS13" s="297">
        <f t="shared" si="7"/>
        <v>15</v>
      </c>
      <c r="AT13" s="234" t="s">
        <v>121</v>
      </c>
      <c r="AU13" s="275">
        <f t="shared" si="8"/>
        <v>10</v>
      </c>
      <c r="AV13" s="297">
        <f t="shared" si="9"/>
        <v>100</v>
      </c>
      <c r="AW13" s="251" t="s">
        <v>297</v>
      </c>
      <c r="AX13" s="270" t="str">
        <f t="shared" si="10"/>
        <v>Fuerte</v>
      </c>
      <c r="AY13" s="273" t="s">
        <v>123</v>
      </c>
      <c r="AZ13" s="270" t="str">
        <f t="shared" si="11"/>
        <v>Fuerte</v>
      </c>
      <c r="BA13" s="87">
        <f t="shared" si="12"/>
        <v>100</v>
      </c>
      <c r="BB13" s="394"/>
      <c r="BC13" s="394"/>
      <c r="BD13" s="394"/>
      <c r="BE13" s="258">
        <f t="shared" si="13"/>
        <v>0</v>
      </c>
      <c r="BF13" s="258">
        <f t="shared" si="14"/>
        <v>1</v>
      </c>
      <c r="BG13" s="394"/>
      <c r="BH13" s="258">
        <f t="shared" si="16"/>
        <v>10</v>
      </c>
      <c r="BI13" s="394"/>
      <c r="BJ13" s="258">
        <f t="shared" si="15"/>
        <v>10</v>
      </c>
      <c r="BK13" s="394"/>
      <c r="BL13" s="262" t="s">
        <v>298</v>
      </c>
      <c r="BM13" s="248" t="s">
        <v>42</v>
      </c>
      <c r="BN13" s="281">
        <v>44561</v>
      </c>
      <c r="BO13" s="294" t="s">
        <v>559</v>
      </c>
      <c r="BP13" s="386"/>
    </row>
    <row r="14" spans="1:68" s="79" customFormat="1" ht="120" customHeight="1" thickBot="1">
      <c r="A14" s="530">
        <v>3</v>
      </c>
      <c r="B14" s="427" t="s">
        <v>130</v>
      </c>
      <c r="C14" s="417" t="s">
        <v>131</v>
      </c>
      <c r="D14" s="248" t="s">
        <v>132</v>
      </c>
      <c r="E14" s="397" t="s">
        <v>133</v>
      </c>
      <c r="F14" s="409" t="s">
        <v>134</v>
      </c>
      <c r="G14" s="453" t="s">
        <v>167</v>
      </c>
      <c r="H14" s="392" t="str">
        <f>MID(G14,1,1)</f>
        <v>3</v>
      </c>
      <c r="I14" s="430" t="s">
        <v>113</v>
      </c>
      <c r="J14" s="430" t="s">
        <v>113</v>
      </c>
      <c r="K14" s="430" t="s">
        <v>112</v>
      </c>
      <c r="L14" s="430" t="s">
        <v>112</v>
      </c>
      <c r="M14" s="430" t="s">
        <v>113</v>
      </c>
      <c r="N14" s="430" t="s">
        <v>113</v>
      </c>
      <c r="O14" s="430" t="s">
        <v>112</v>
      </c>
      <c r="P14" s="430" t="s">
        <v>112</v>
      </c>
      <c r="Q14" s="430" t="s">
        <v>112</v>
      </c>
      <c r="R14" s="430" t="s">
        <v>113</v>
      </c>
      <c r="S14" s="430" t="s">
        <v>113</v>
      </c>
      <c r="T14" s="430" t="s">
        <v>113</v>
      </c>
      <c r="U14" s="430" t="s">
        <v>113</v>
      </c>
      <c r="V14" s="430" t="s">
        <v>113</v>
      </c>
      <c r="W14" s="430" t="s">
        <v>113</v>
      </c>
      <c r="X14" s="430" t="s">
        <v>112</v>
      </c>
      <c r="Y14" s="430" t="s">
        <v>112</v>
      </c>
      <c r="Z14" s="430" t="s">
        <v>112</v>
      </c>
      <c r="AA14" s="430" t="s">
        <v>112</v>
      </c>
      <c r="AB14" s="86">
        <f t="shared" si="0"/>
        <v>10</v>
      </c>
      <c r="AC14" s="86">
        <f t="shared" si="1"/>
        <v>10</v>
      </c>
      <c r="AD14" s="447" t="str">
        <f>IF(AC14=5,"Moderado",IF(AC14=10,"Mayor",IF(AC14=20,"Catastrófico",0)))</f>
        <v>Mayor</v>
      </c>
      <c r="AE14" s="297">
        <f>H14*AC14</f>
        <v>30</v>
      </c>
      <c r="AF14" s="447" t="str">
        <f>VLOOKUP(AE14,[5]Hoja2!$D$25:$E$67,2,0)</f>
        <v>30-Extrema</v>
      </c>
      <c r="AG14" s="248" t="s">
        <v>135</v>
      </c>
      <c r="AH14" s="233" t="s">
        <v>115</v>
      </c>
      <c r="AI14" s="297">
        <f t="shared" si="2"/>
        <v>15</v>
      </c>
      <c r="AJ14" s="233" t="s">
        <v>116</v>
      </c>
      <c r="AK14" s="297">
        <f t="shared" si="3"/>
        <v>15</v>
      </c>
      <c r="AL14" s="233" t="s">
        <v>117</v>
      </c>
      <c r="AM14" s="297">
        <f t="shared" si="4"/>
        <v>15</v>
      </c>
      <c r="AN14" s="233" t="s">
        <v>136</v>
      </c>
      <c r="AO14" s="297">
        <f t="shared" si="5"/>
        <v>10</v>
      </c>
      <c r="AP14" s="233" t="s">
        <v>119</v>
      </c>
      <c r="AQ14" s="297">
        <f t="shared" si="6"/>
        <v>15</v>
      </c>
      <c r="AR14" s="233" t="s">
        <v>120</v>
      </c>
      <c r="AS14" s="297">
        <f t="shared" si="7"/>
        <v>15</v>
      </c>
      <c r="AT14" s="233" t="s">
        <v>121</v>
      </c>
      <c r="AU14" s="297">
        <f t="shared" si="8"/>
        <v>10</v>
      </c>
      <c r="AV14" s="297">
        <f t="shared" si="9"/>
        <v>95</v>
      </c>
      <c r="AW14" s="251" t="s">
        <v>137</v>
      </c>
      <c r="AX14" s="270" t="str">
        <f t="shared" si="10"/>
        <v>Moderado</v>
      </c>
      <c r="AY14" s="266" t="s">
        <v>123</v>
      </c>
      <c r="AZ14" s="270" t="str">
        <f t="shared" si="11"/>
        <v>Moderado</v>
      </c>
      <c r="BA14" s="87">
        <f t="shared" si="12"/>
        <v>75</v>
      </c>
      <c r="BB14" s="392">
        <f>AVERAGE(BA14:BA19)</f>
        <v>95.833333333333329</v>
      </c>
      <c r="BC14" s="392" t="str">
        <f>IF(BB14&lt;50,"Débil",IF(AND(BB14&gt;=50,BB14&lt;99),"Moderado",IF(BB14=100,"Fuerte",)))</f>
        <v>Moderado</v>
      </c>
      <c r="BD14" s="392"/>
      <c r="BE14" s="258">
        <f t="shared" si="13"/>
        <v>3</v>
      </c>
      <c r="BF14" s="258">
        <f t="shared" si="14"/>
        <v>3</v>
      </c>
      <c r="BG14" s="392" t="str">
        <f>IF(BF14=1,[5]Hoja2!$H$3,IF(BF14=2,[5]Hoja2!$H$4,IF(BF14=3,[5]Hoja2!$H$5,IF(BF14=4,[5]Hoja2!$H$6,IF(BF14=5,[5]Hoja2!$H$7,0)))))</f>
        <v>3-Posible</v>
      </c>
      <c r="BH14" s="258">
        <f t="shared" si="16"/>
        <v>10</v>
      </c>
      <c r="BI14" s="392" t="str">
        <f>AD14</f>
        <v>Mayor</v>
      </c>
      <c r="BJ14" s="258">
        <f t="shared" si="15"/>
        <v>30</v>
      </c>
      <c r="BK14" s="392" t="str">
        <f>VLOOKUP(BJ14,[5]Hoja2!$D$53:$E$67,2,0)</f>
        <v>30-Extrema</v>
      </c>
      <c r="BL14" s="248" t="s">
        <v>139</v>
      </c>
      <c r="BM14" s="248" t="s">
        <v>140</v>
      </c>
      <c r="BN14" s="90">
        <v>44561</v>
      </c>
      <c r="BO14" s="91" t="s">
        <v>141</v>
      </c>
      <c r="BP14" s="278" t="s">
        <v>142</v>
      </c>
    </row>
    <row r="15" spans="1:68" s="79" customFormat="1" ht="174" customHeight="1" thickBot="1">
      <c r="A15" s="421"/>
      <c r="B15" s="428"/>
      <c r="C15" s="418"/>
      <c r="D15" s="261" t="s">
        <v>143</v>
      </c>
      <c r="E15" s="385"/>
      <c r="F15" s="504"/>
      <c r="G15" s="454"/>
      <c r="H15" s="393"/>
      <c r="I15" s="431"/>
      <c r="J15" s="431"/>
      <c r="K15" s="431"/>
      <c r="L15" s="431"/>
      <c r="M15" s="431"/>
      <c r="N15" s="431"/>
      <c r="O15" s="431"/>
      <c r="P15" s="431"/>
      <c r="Q15" s="431"/>
      <c r="R15" s="431"/>
      <c r="S15" s="431"/>
      <c r="T15" s="431"/>
      <c r="U15" s="431"/>
      <c r="V15" s="431"/>
      <c r="W15" s="431"/>
      <c r="X15" s="431"/>
      <c r="Y15" s="431"/>
      <c r="Z15" s="431"/>
      <c r="AA15" s="431"/>
      <c r="AB15" s="86">
        <f t="shared" si="0"/>
        <v>0</v>
      </c>
      <c r="AC15" s="86">
        <f t="shared" si="1"/>
        <v>5</v>
      </c>
      <c r="AD15" s="449"/>
      <c r="AE15" s="275"/>
      <c r="AF15" s="449"/>
      <c r="AG15" s="248" t="s">
        <v>144</v>
      </c>
      <c r="AH15" s="231" t="s">
        <v>115</v>
      </c>
      <c r="AI15" s="297">
        <f t="shared" si="2"/>
        <v>15</v>
      </c>
      <c r="AJ15" s="231" t="s">
        <v>116</v>
      </c>
      <c r="AK15" s="297">
        <f t="shared" si="3"/>
        <v>15</v>
      </c>
      <c r="AL15" s="231" t="s">
        <v>117</v>
      </c>
      <c r="AM15" s="297">
        <f t="shared" si="4"/>
        <v>15</v>
      </c>
      <c r="AN15" s="231" t="s">
        <v>118</v>
      </c>
      <c r="AO15" s="297">
        <f t="shared" si="5"/>
        <v>15</v>
      </c>
      <c r="AP15" s="231" t="s">
        <v>119</v>
      </c>
      <c r="AQ15" s="297">
        <f t="shared" si="6"/>
        <v>15</v>
      </c>
      <c r="AR15" s="231" t="s">
        <v>120</v>
      </c>
      <c r="AS15" s="297">
        <f t="shared" si="7"/>
        <v>15</v>
      </c>
      <c r="AT15" s="231" t="s">
        <v>121</v>
      </c>
      <c r="AU15" s="275">
        <f t="shared" si="8"/>
        <v>10</v>
      </c>
      <c r="AV15" s="297">
        <f t="shared" si="9"/>
        <v>100</v>
      </c>
      <c r="AW15" s="275" t="s">
        <v>145</v>
      </c>
      <c r="AX15" s="270" t="str">
        <f t="shared" si="10"/>
        <v>Fuerte</v>
      </c>
      <c r="AY15" s="273" t="s">
        <v>123</v>
      </c>
      <c r="AZ15" s="270" t="str">
        <f t="shared" si="11"/>
        <v>Fuerte</v>
      </c>
      <c r="BA15" s="87">
        <f t="shared" si="12"/>
        <v>100</v>
      </c>
      <c r="BB15" s="393"/>
      <c r="BC15" s="393"/>
      <c r="BD15" s="393"/>
      <c r="BE15" s="258">
        <f t="shared" si="13"/>
        <v>0</v>
      </c>
      <c r="BF15" s="258">
        <f t="shared" si="14"/>
        <v>1</v>
      </c>
      <c r="BG15" s="393"/>
      <c r="BH15" s="258">
        <f t="shared" si="16"/>
        <v>5</v>
      </c>
      <c r="BI15" s="393"/>
      <c r="BJ15" s="258">
        <f t="shared" si="15"/>
        <v>5</v>
      </c>
      <c r="BK15" s="393"/>
      <c r="BL15" s="261" t="s">
        <v>146</v>
      </c>
      <c r="BM15" s="248" t="s">
        <v>140</v>
      </c>
      <c r="BN15" s="90">
        <v>44561</v>
      </c>
      <c r="BO15" s="92" t="s">
        <v>147</v>
      </c>
      <c r="BP15" s="384" t="s">
        <v>562</v>
      </c>
    </row>
    <row r="16" spans="1:68" s="79" customFormat="1" ht="81" thickBot="1">
      <c r="A16" s="421"/>
      <c r="B16" s="428"/>
      <c r="C16" s="418"/>
      <c r="D16" s="261" t="s">
        <v>148</v>
      </c>
      <c r="E16" s="385"/>
      <c r="F16" s="504"/>
      <c r="G16" s="454"/>
      <c r="H16" s="393"/>
      <c r="I16" s="431"/>
      <c r="J16" s="431"/>
      <c r="K16" s="431"/>
      <c r="L16" s="431"/>
      <c r="M16" s="431"/>
      <c r="N16" s="431"/>
      <c r="O16" s="431"/>
      <c r="P16" s="431"/>
      <c r="Q16" s="431"/>
      <c r="R16" s="431"/>
      <c r="S16" s="431"/>
      <c r="T16" s="431"/>
      <c r="U16" s="431"/>
      <c r="V16" s="431"/>
      <c r="W16" s="431"/>
      <c r="X16" s="431"/>
      <c r="Y16" s="431"/>
      <c r="Z16" s="431"/>
      <c r="AA16" s="431"/>
      <c r="AB16" s="86">
        <f t="shared" si="0"/>
        <v>0</v>
      </c>
      <c r="AC16" s="86">
        <f t="shared" si="1"/>
        <v>5</v>
      </c>
      <c r="AD16" s="449"/>
      <c r="AE16" s="275"/>
      <c r="AF16" s="449"/>
      <c r="AG16" s="248" t="s">
        <v>149</v>
      </c>
      <c r="AH16" s="231" t="s">
        <v>115</v>
      </c>
      <c r="AI16" s="297">
        <f t="shared" si="2"/>
        <v>15</v>
      </c>
      <c r="AJ16" s="231" t="s">
        <v>116</v>
      </c>
      <c r="AK16" s="297">
        <f t="shared" si="3"/>
        <v>15</v>
      </c>
      <c r="AL16" s="231" t="s">
        <v>117</v>
      </c>
      <c r="AM16" s="297">
        <f t="shared" si="4"/>
        <v>15</v>
      </c>
      <c r="AN16" s="231" t="s">
        <v>118</v>
      </c>
      <c r="AO16" s="297">
        <f t="shared" si="5"/>
        <v>15</v>
      </c>
      <c r="AP16" s="231" t="s">
        <v>119</v>
      </c>
      <c r="AQ16" s="297">
        <f t="shared" si="6"/>
        <v>15</v>
      </c>
      <c r="AR16" s="231" t="s">
        <v>120</v>
      </c>
      <c r="AS16" s="297">
        <f t="shared" si="7"/>
        <v>15</v>
      </c>
      <c r="AT16" s="231" t="s">
        <v>121</v>
      </c>
      <c r="AU16" s="297">
        <f t="shared" si="8"/>
        <v>10</v>
      </c>
      <c r="AV16" s="297">
        <f t="shared" si="9"/>
        <v>100</v>
      </c>
      <c r="AW16" s="252" t="s">
        <v>150</v>
      </c>
      <c r="AX16" s="270" t="str">
        <f t="shared" si="10"/>
        <v>Fuerte</v>
      </c>
      <c r="AY16" s="266" t="s">
        <v>123</v>
      </c>
      <c r="AZ16" s="270" t="str">
        <f t="shared" si="11"/>
        <v>Fuerte</v>
      </c>
      <c r="BA16" s="87">
        <f t="shared" si="12"/>
        <v>100</v>
      </c>
      <c r="BB16" s="393"/>
      <c r="BC16" s="393" t="str">
        <f>IF(BB16&lt;50,"Débil",IF(AND(BB16&gt;=50,BB16&lt;99),"Moderado",IF(BB16=100,"Fuerte",)))</f>
        <v>Débil</v>
      </c>
      <c r="BD16" s="393"/>
      <c r="BE16" s="258">
        <f t="shared" si="13"/>
        <v>0</v>
      </c>
      <c r="BF16" s="258">
        <f t="shared" si="14"/>
        <v>1</v>
      </c>
      <c r="BG16" s="393" t="str">
        <f>IF(BF16=1,[5]Hoja2!$H$3,IF(BF16=2,[5]Hoja2!$H$4,IF(BF16=3,[5]Hoja2!$H$5,IF(BF16=4,[5]Hoja2!$H$6,IF(BF16=5,[5]Hoja2!$H$7,0)))))</f>
        <v>1-Rara vez</v>
      </c>
      <c r="BH16" s="258">
        <f t="shared" si="16"/>
        <v>5</v>
      </c>
      <c r="BI16" s="393"/>
      <c r="BJ16" s="258">
        <f t="shared" si="15"/>
        <v>5</v>
      </c>
      <c r="BK16" s="393"/>
      <c r="BL16" s="261" t="s">
        <v>151</v>
      </c>
      <c r="BM16" s="248" t="s">
        <v>140</v>
      </c>
      <c r="BN16" s="90">
        <v>44561</v>
      </c>
      <c r="BO16" s="277" t="s">
        <v>152</v>
      </c>
      <c r="BP16" s="385"/>
    </row>
    <row r="17" spans="1:68" s="79" customFormat="1" ht="119.25" customHeight="1" thickBot="1">
      <c r="A17" s="421"/>
      <c r="B17" s="428"/>
      <c r="C17" s="418"/>
      <c r="D17" s="531" t="s">
        <v>153</v>
      </c>
      <c r="E17" s="385"/>
      <c r="F17" s="504"/>
      <c r="G17" s="454"/>
      <c r="H17" s="393"/>
      <c r="I17" s="431"/>
      <c r="J17" s="431"/>
      <c r="K17" s="431"/>
      <c r="L17" s="431"/>
      <c r="M17" s="431"/>
      <c r="N17" s="431"/>
      <c r="O17" s="431"/>
      <c r="P17" s="431"/>
      <c r="Q17" s="431"/>
      <c r="R17" s="431"/>
      <c r="S17" s="431"/>
      <c r="T17" s="431"/>
      <c r="U17" s="431"/>
      <c r="V17" s="431"/>
      <c r="W17" s="431"/>
      <c r="X17" s="431"/>
      <c r="Y17" s="431"/>
      <c r="Z17" s="431"/>
      <c r="AA17" s="431"/>
      <c r="AB17" s="86">
        <f t="shared" si="0"/>
        <v>0</v>
      </c>
      <c r="AC17" s="86">
        <f t="shared" si="1"/>
        <v>5</v>
      </c>
      <c r="AD17" s="449"/>
      <c r="AE17" s="275"/>
      <c r="AF17" s="449"/>
      <c r="AG17" s="248" t="s">
        <v>154</v>
      </c>
      <c r="AH17" s="231" t="s">
        <v>115</v>
      </c>
      <c r="AI17" s="297">
        <f t="shared" si="2"/>
        <v>15</v>
      </c>
      <c r="AJ17" s="231" t="s">
        <v>116</v>
      </c>
      <c r="AK17" s="297">
        <f t="shared" si="3"/>
        <v>15</v>
      </c>
      <c r="AL17" s="231" t="s">
        <v>117</v>
      </c>
      <c r="AM17" s="297">
        <f t="shared" si="4"/>
        <v>15</v>
      </c>
      <c r="AN17" s="231" t="s">
        <v>118</v>
      </c>
      <c r="AO17" s="297">
        <f t="shared" si="5"/>
        <v>15</v>
      </c>
      <c r="AP17" s="231" t="s">
        <v>119</v>
      </c>
      <c r="AQ17" s="297">
        <f t="shared" si="6"/>
        <v>15</v>
      </c>
      <c r="AR17" s="231" t="s">
        <v>120</v>
      </c>
      <c r="AS17" s="297">
        <f t="shared" si="7"/>
        <v>15</v>
      </c>
      <c r="AT17" s="231" t="s">
        <v>121</v>
      </c>
      <c r="AU17" s="275">
        <f t="shared" si="8"/>
        <v>10</v>
      </c>
      <c r="AV17" s="297">
        <f t="shared" si="9"/>
        <v>100</v>
      </c>
      <c r="AW17" s="252" t="s">
        <v>155</v>
      </c>
      <c r="AX17" s="270" t="str">
        <f t="shared" si="10"/>
        <v>Fuerte</v>
      </c>
      <c r="AY17" s="273" t="s">
        <v>123</v>
      </c>
      <c r="AZ17" s="270" t="str">
        <f t="shared" si="11"/>
        <v>Fuerte</v>
      </c>
      <c r="BA17" s="87">
        <f t="shared" si="12"/>
        <v>100</v>
      </c>
      <c r="BB17" s="393"/>
      <c r="BC17" s="393"/>
      <c r="BD17" s="393"/>
      <c r="BE17" s="258">
        <f t="shared" si="13"/>
        <v>0</v>
      </c>
      <c r="BF17" s="258">
        <f t="shared" si="14"/>
        <v>1</v>
      </c>
      <c r="BG17" s="393"/>
      <c r="BH17" s="258">
        <f t="shared" si="16"/>
        <v>5</v>
      </c>
      <c r="BI17" s="393"/>
      <c r="BJ17" s="258">
        <f t="shared" si="15"/>
        <v>5</v>
      </c>
      <c r="BK17" s="393"/>
      <c r="BL17" s="261" t="s">
        <v>156</v>
      </c>
      <c r="BM17" s="248" t="s">
        <v>140</v>
      </c>
      <c r="BN17" s="90">
        <v>44561</v>
      </c>
      <c r="BO17" s="92" t="s">
        <v>157</v>
      </c>
      <c r="BP17" s="385"/>
    </row>
    <row r="18" spans="1:68" s="79" customFormat="1" ht="131.25" customHeight="1" thickBot="1">
      <c r="A18" s="421"/>
      <c r="B18" s="428"/>
      <c r="C18" s="418"/>
      <c r="D18" s="404"/>
      <c r="E18" s="385"/>
      <c r="F18" s="504"/>
      <c r="G18" s="454"/>
      <c r="H18" s="393"/>
      <c r="I18" s="431"/>
      <c r="J18" s="431"/>
      <c r="K18" s="431"/>
      <c r="L18" s="431"/>
      <c r="M18" s="431"/>
      <c r="N18" s="431"/>
      <c r="O18" s="431"/>
      <c r="P18" s="431"/>
      <c r="Q18" s="431"/>
      <c r="R18" s="431"/>
      <c r="S18" s="431"/>
      <c r="T18" s="431"/>
      <c r="U18" s="431"/>
      <c r="V18" s="431"/>
      <c r="W18" s="431"/>
      <c r="X18" s="431"/>
      <c r="Y18" s="431"/>
      <c r="Z18" s="431"/>
      <c r="AA18" s="431"/>
      <c r="AB18" s="86">
        <f t="shared" si="0"/>
        <v>0</v>
      </c>
      <c r="AC18" s="86">
        <f t="shared" si="1"/>
        <v>5</v>
      </c>
      <c r="AD18" s="449"/>
      <c r="AE18" s="275"/>
      <c r="AF18" s="449"/>
      <c r="AG18" s="248" t="s">
        <v>158</v>
      </c>
      <c r="AH18" s="231" t="s">
        <v>115</v>
      </c>
      <c r="AI18" s="297">
        <f t="shared" si="2"/>
        <v>15</v>
      </c>
      <c r="AJ18" s="231" t="s">
        <v>116</v>
      </c>
      <c r="AK18" s="297">
        <f t="shared" si="3"/>
        <v>15</v>
      </c>
      <c r="AL18" s="231" t="s">
        <v>117</v>
      </c>
      <c r="AM18" s="297">
        <f t="shared" si="4"/>
        <v>15</v>
      </c>
      <c r="AN18" s="231" t="s">
        <v>118</v>
      </c>
      <c r="AO18" s="297">
        <f t="shared" si="5"/>
        <v>15</v>
      </c>
      <c r="AP18" s="231" t="s">
        <v>119</v>
      </c>
      <c r="AQ18" s="297">
        <f t="shared" si="6"/>
        <v>15</v>
      </c>
      <c r="AR18" s="231" t="s">
        <v>120</v>
      </c>
      <c r="AS18" s="297">
        <f t="shared" si="7"/>
        <v>15</v>
      </c>
      <c r="AT18" s="231" t="s">
        <v>121</v>
      </c>
      <c r="AU18" s="297">
        <f t="shared" si="8"/>
        <v>10</v>
      </c>
      <c r="AV18" s="297">
        <f t="shared" si="9"/>
        <v>100</v>
      </c>
      <c r="AW18" s="252" t="s">
        <v>159</v>
      </c>
      <c r="AX18" s="270" t="str">
        <f t="shared" si="10"/>
        <v>Fuerte</v>
      </c>
      <c r="AY18" s="266" t="s">
        <v>123</v>
      </c>
      <c r="AZ18" s="270" t="str">
        <f t="shared" si="11"/>
        <v>Fuerte</v>
      </c>
      <c r="BA18" s="87">
        <f t="shared" si="12"/>
        <v>100</v>
      </c>
      <c r="BB18" s="393"/>
      <c r="BC18" s="393" t="str">
        <f>IF(BB18&lt;50,"Débil",IF(AND(BB18&gt;=50,BB18&lt;99),"Moderado",IF(BB18=100,"Fuerte",)))</f>
        <v>Débil</v>
      </c>
      <c r="BD18" s="393"/>
      <c r="BE18" s="258">
        <f t="shared" si="13"/>
        <v>0</v>
      </c>
      <c r="BF18" s="258">
        <f t="shared" si="14"/>
        <v>1</v>
      </c>
      <c r="BG18" s="393" t="str">
        <f>IF(BF18=1,[5]Hoja2!$H$3,IF(BF18=2,[5]Hoja2!$H$4,IF(BF18=3,[5]Hoja2!$H$5,IF(BF18=4,[5]Hoja2!$H$6,IF(BF18=5,[5]Hoja2!$H$7,0)))))</f>
        <v>1-Rara vez</v>
      </c>
      <c r="BH18" s="258">
        <f t="shared" si="16"/>
        <v>5</v>
      </c>
      <c r="BI18" s="393"/>
      <c r="BJ18" s="258">
        <f t="shared" si="15"/>
        <v>5</v>
      </c>
      <c r="BK18" s="393"/>
      <c r="BL18" s="384" t="s">
        <v>160</v>
      </c>
      <c r="BM18" s="248" t="s">
        <v>140</v>
      </c>
      <c r="BN18" s="90">
        <v>44561</v>
      </c>
      <c r="BO18" s="277" t="s">
        <v>152</v>
      </c>
      <c r="BP18" s="385"/>
    </row>
    <row r="19" spans="1:68" s="79" customFormat="1" ht="79.5" customHeight="1" thickBot="1">
      <c r="A19" s="519"/>
      <c r="B19" s="429"/>
      <c r="C19" s="419"/>
      <c r="D19" s="532"/>
      <c r="E19" s="399"/>
      <c r="F19" s="446"/>
      <c r="G19" s="455"/>
      <c r="H19" s="394"/>
      <c r="I19" s="432"/>
      <c r="J19" s="432"/>
      <c r="K19" s="432"/>
      <c r="L19" s="432"/>
      <c r="M19" s="432"/>
      <c r="N19" s="432"/>
      <c r="O19" s="432"/>
      <c r="P19" s="432"/>
      <c r="Q19" s="432"/>
      <c r="R19" s="432"/>
      <c r="S19" s="432"/>
      <c r="T19" s="432"/>
      <c r="U19" s="432"/>
      <c r="V19" s="432"/>
      <c r="W19" s="432"/>
      <c r="X19" s="432"/>
      <c r="Y19" s="432"/>
      <c r="Z19" s="432"/>
      <c r="AA19" s="432"/>
      <c r="AB19" s="86">
        <f t="shared" si="0"/>
        <v>11</v>
      </c>
      <c r="AC19" s="86">
        <f t="shared" si="1"/>
        <v>10</v>
      </c>
      <c r="AD19" s="448"/>
      <c r="AE19" s="276"/>
      <c r="AF19" s="448"/>
      <c r="AG19" s="232" t="s">
        <v>161</v>
      </c>
      <c r="AH19" s="232" t="s">
        <v>115</v>
      </c>
      <c r="AI19" s="297">
        <f t="shared" si="2"/>
        <v>15</v>
      </c>
      <c r="AJ19" s="232" t="s">
        <v>116</v>
      </c>
      <c r="AK19" s="297">
        <f t="shared" si="3"/>
        <v>15</v>
      </c>
      <c r="AL19" s="232" t="s">
        <v>117</v>
      </c>
      <c r="AM19" s="297">
        <f t="shared" si="4"/>
        <v>15</v>
      </c>
      <c r="AN19" s="232" t="s">
        <v>118</v>
      </c>
      <c r="AO19" s="297">
        <f t="shared" si="5"/>
        <v>15</v>
      </c>
      <c r="AP19" s="232" t="s">
        <v>119</v>
      </c>
      <c r="AQ19" s="297">
        <f t="shared" si="6"/>
        <v>15</v>
      </c>
      <c r="AR19" s="232" t="s">
        <v>120</v>
      </c>
      <c r="AS19" s="297">
        <f t="shared" si="7"/>
        <v>15</v>
      </c>
      <c r="AT19" s="232" t="s">
        <v>121</v>
      </c>
      <c r="AU19" s="275">
        <f t="shared" si="8"/>
        <v>10</v>
      </c>
      <c r="AV19" s="297">
        <f t="shared" si="9"/>
        <v>100</v>
      </c>
      <c r="AW19" s="276"/>
      <c r="AX19" s="270" t="str">
        <f t="shared" si="10"/>
        <v>Fuerte</v>
      </c>
      <c r="AY19" s="273" t="s">
        <v>123</v>
      </c>
      <c r="AZ19" s="270" t="str">
        <f t="shared" si="11"/>
        <v>Fuerte</v>
      </c>
      <c r="BA19" s="87">
        <f t="shared" si="12"/>
        <v>100</v>
      </c>
      <c r="BB19" s="394"/>
      <c r="BC19" s="394"/>
      <c r="BD19" s="394"/>
      <c r="BE19" s="258">
        <f t="shared" si="13"/>
        <v>0</v>
      </c>
      <c r="BF19" s="258">
        <f t="shared" si="14"/>
        <v>1</v>
      </c>
      <c r="BG19" s="394"/>
      <c r="BH19" s="258">
        <f t="shared" si="16"/>
        <v>10</v>
      </c>
      <c r="BI19" s="394"/>
      <c r="BJ19" s="258">
        <f t="shared" si="15"/>
        <v>10</v>
      </c>
      <c r="BK19" s="394"/>
      <c r="BL19" s="399"/>
      <c r="BM19" s="93" t="s">
        <v>140</v>
      </c>
      <c r="BN19" s="94">
        <v>44561</v>
      </c>
      <c r="BO19" s="92" t="s">
        <v>162</v>
      </c>
      <c r="BP19" s="386"/>
    </row>
    <row r="20" spans="1:68" s="79" customFormat="1" ht="120.75" customHeight="1" thickBot="1">
      <c r="A20" s="530">
        <v>4</v>
      </c>
      <c r="B20" s="427" t="s">
        <v>163</v>
      </c>
      <c r="C20" s="417" t="s">
        <v>164</v>
      </c>
      <c r="D20" s="417" t="s">
        <v>165</v>
      </c>
      <c r="E20" s="397" t="s">
        <v>133</v>
      </c>
      <c r="F20" s="409" t="s">
        <v>166</v>
      </c>
      <c r="G20" s="447" t="s">
        <v>167</v>
      </c>
      <c r="H20" s="392" t="str">
        <f>MID(G20,1,1)</f>
        <v>3</v>
      </c>
      <c r="I20" s="430" t="s">
        <v>113</v>
      </c>
      <c r="J20" s="430" t="s">
        <v>113</v>
      </c>
      <c r="K20" s="430" t="s">
        <v>112</v>
      </c>
      <c r="L20" s="430" t="s">
        <v>112</v>
      </c>
      <c r="M20" s="430" t="s">
        <v>113</v>
      </c>
      <c r="N20" s="430" t="s">
        <v>113</v>
      </c>
      <c r="O20" s="430" t="s">
        <v>113</v>
      </c>
      <c r="P20" s="430" t="s">
        <v>112</v>
      </c>
      <c r="Q20" s="430" t="s">
        <v>112</v>
      </c>
      <c r="R20" s="430" t="s">
        <v>113</v>
      </c>
      <c r="S20" s="430" t="s">
        <v>113</v>
      </c>
      <c r="T20" s="430" t="s">
        <v>113</v>
      </c>
      <c r="U20" s="430" t="s">
        <v>113</v>
      </c>
      <c r="V20" s="430" t="s">
        <v>113</v>
      </c>
      <c r="W20" s="430" t="s">
        <v>112</v>
      </c>
      <c r="X20" s="430" t="s">
        <v>112</v>
      </c>
      <c r="Y20" s="430" t="s">
        <v>113</v>
      </c>
      <c r="Z20" s="430" t="s">
        <v>112</v>
      </c>
      <c r="AA20" s="430" t="s">
        <v>112</v>
      </c>
      <c r="AB20" s="86">
        <f t="shared" si="0"/>
        <v>11</v>
      </c>
      <c r="AC20" s="86">
        <f t="shared" si="1"/>
        <v>10</v>
      </c>
      <c r="AD20" s="447" t="str">
        <f>IF(AC20=5,"Moderado",IF(AC20=10,"Mayor",IF(AC20=20,"Catastrófico",0)))</f>
        <v>Mayor</v>
      </c>
      <c r="AE20" s="274">
        <f>H20*AC20</f>
        <v>30</v>
      </c>
      <c r="AF20" s="447" t="str">
        <f>VLOOKUP(AE20,[5]Hoja2!$D$25:$E$67,2,0)</f>
        <v>30-Extrema</v>
      </c>
      <c r="AG20" s="265" t="s">
        <v>168</v>
      </c>
      <c r="AH20" s="230" t="s">
        <v>115</v>
      </c>
      <c r="AI20" s="297">
        <f t="shared" si="2"/>
        <v>15</v>
      </c>
      <c r="AJ20" s="230" t="s">
        <v>116</v>
      </c>
      <c r="AK20" s="297">
        <f t="shared" si="3"/>
        <v>15</v>
      </c>
      <c r="AL20" s="230" t="s">
        <v>117</v>
      </c>
      <c r="AM20" s="297">
        <f t="shared" si="4"/>
        <v>15</v>
      </c>
      <c r="AN20" s="230" t="s">
        <v>118</v>
      </c>
      <c r="AO20" s="297">
        <f t="shared" si="5"/>
        <v>15</v>
      </c>
      <c r="AP20" s="230" t="s">
        <v>119</v>
      </c>
      <c r="AQ20" s="297">
        <f t="shared" si="6"/>
        <v>15</v>
      </c>
      <c r="AR20" s="229" t="s">
        <v>120</v>
      </c>
      <c r="AS20" s="297">
        <f t="shared" si="7"/>
        <v>15</v>
      </c>
      <c r="AT20" s="230"/>
      <c r="AU20" s="297">
        <f t="shared" si="8"/>
        <v>0</v>
      </c>
      <c r="AV20" s="297">
        <f t="shared" si="9"/>
        <v>90</v>
      </c>
      <c r="AW20" s="265" t="s">
        <v>169</v>
      </c>
      <c r="AX20" s="270" t="str">
        <f t="shared" si="10"/>
        <v>Moderado</v>
      </c>
      <c r="AY20" s="266" t="s">
        <v>123</v>
      </c>
      <c r="AZ20" s="270" t="str">
        <f t="shared" si="11"/>
        <v>Moderado</v>
      </c>
      <c r="BA20" s="87">
        <f t="shared" si="12"/>
        <v>75</v>
      </c>
      <c r="BB20" s="392">
        <f>AVERAGE(BA20:BA23)</f>
        <v>75</v>
      </c>
      <c r="BC20" s="392" t="str">
        <f>IF(BB20&lt;50,"Débil",IF(AND(BB20&gt;=50,BB20&lt;99),"Moderado",IF(BB20=100,"Fuerte",)))</f>
        <v>Moderado</v>
      </c>
      <c r="BD20" s="392"/>
      <c r="BE20" s="258">
        <f t="shared" si="13"/>
        <v>3</v>
      </c>
      <c r="BF20" s="258">
        <f t="shared" si="14"/>
        <v>3</v>
      </c>
      <c r="BG20" s="392" t="str">
        <f>IF(BF20=1,[5]Hoja2!$H$3,IF(BF20=2,[5]Hoja2!$H$4,IF(BF20=3,[5]Hoja2!$H$5,IF(BF20=4,[5]Hoja2!$H$6,IF(BF20=5,[5]Hoja2!$H$7,0)))))</f>
        <v>3-Posible</v>
      </c>
      <c r="BH20" s="258">
        <f t="shared" si="16"/>
        <v>10</v>
      </c>
      <c r="BI20" s="392" t="str">
        <f>AD20</f>
        <v>Mayor</v>
      </c>
      <c r="BJ20" s="258">
        <f t="shared" si="15"/>
        <v>30</v>
      </c>
      <c r="BK20" s="392" t="str">
        <f>VLOOKUP(BJ20,[5]Hoja2!$D$53:$E$67,2,0)</f>
        <v>30-Extrema</v>
      </c>
      <c r="BL20" s="265" t="s">
        <v>170</v>
      </c>
      <c r="BM20" s="417" t="s">
        <v>171</v>
      </c>
      <c r="BN20" s="94">
        <v>44561</v>
      </c>
      <c r="BO20" s="91" t="s">
        <v>172</v>
      </c>
      <c r="BP20" s="384" t="s">
        <v>561</v>
      </c>
    </row>
    <row r="21" spans="1:68" s="79" customFormat="1" ht="105" customHeight="1" thickBot="1">
      <c r="A21" s="421"/>
      <c r="B21" s="428"/>
      <c r="C21" s="418"/>
      <c r="D21" s="418"/>
      <c r="E21" s="385"/>
      <c r="F21" s="504"/>
      <c r="G21" s="449"/>
      <c r="H21" s="393"/>
      <c r="I21" s="431"/>
      <c r="J21" s="431"/>
      <c r="K21" s="431"/>
      <c r="L21" s="431"/>
      <c r="M21" s="431"/>
      <c r="N21" s="431"/>
      <c r="O21" s="431"/>
      <c r="P21" s="431"/>
      <c r="Q21" s="431"/>
      <c r="R21" s="431"/>
      <c r="S21" s="431"/>
      <c r="T21" s="431"/>
      <c r="U21" s="431"/>
      <c r="V21" s="431"/>
      <c r="W21" s="431"/>
      <c r="X21" s="431"/>
      <c r="Y21" s="431"/>
      <c r="Z21" s="431"/>
      <c r="AA21" s="431"/>
      <c r="AB21" s="86">
        <f t="shared" si="0"/>
        <v>0</v>
      </c>
      <c r="AC21" s="86">
        <f t="shared" si="1"/>
        <v>5</v>
      </c>
      <c r="AD21" s="449"/>
      <c r="AE21" s="275"/>
      <c r="AF21" s="449"/>
      <c r="AG21" s="248" t="s">
        <v>173</v>
      </c>
      <c r="AH21" s="231" t="s">
        <v>115</v>
      </c>
      <c r="AI21" s="297">
        <f t="shared" si="2"/>
        <v>15</v>
      </c>
      <c r="AJ21" s="231" t="s">
        <v>116</v>
      </c>
      <c r="AK21" s="297">
        <f t="shared" si="3"/>
        <v>15</v>
      </c>
      <c r="AL21" s="231" t="s">
        <v>117</v>
      </c>
      <c r="AM21" s="297">
        <f t="shared" si="4"/>
        <v>15</v>
      </c>
      <c r="AN21" s="231" t="s">
        <v>118</v>
      </c>
      <c r="AO21" s="297">
        <f t="shared" si="5"/>
        <v>15</v>
      </c>
      <c r="AP21" s="231" t="s">
        <v>119</v>
      </c>
      <c r="AQ21" s="297">
        <f t="shared" si="6"/>
        <v>15</v>
      </c>
      <c r="AR21" s="231" t="s">
        <v>120</v>
      </c>
      <c r="AS21" s="297">
        <f t="shared" si="7"/>
        <v>15</v>
      </c>
      <c r="AT21" s="231"/>
      <c r="AU21" s="275">
        <f t="shared" si="8"/>
        <v>0</v>
      </c>
      <c r="AV21" s="297">
        <f t="shared" si="9"/>
        <v>90</v>
      </c>
      <c r="AW21" s="248" t="s">
        <v>174</v>
      </c>
      <c r="AX21" s="270" t="str">
        <f t="shared" si="10"/>
        <v>Moderado</v>
      </c>
      <c r="AY21" s="273" t="s">
        <v>123</v>
      </c>
      <c r="AZ21" s="270" t="str">
        <f t="shared" si="11"/>
        <v>Moderado</v>
      </c>
      <c r="BA21" s="87">
        <f t="shared" si="12"/>
        <v>75</v>
      </c>
      <c r="BB21" s="393"/>
      <c r="BC21" s="393"/>
      <c r="BD21" s="393"/>
      <c r="BE21" s="258">
        <f t="shared" si="13"/>
        <v>0</v>
      </c>
      <c r="BF21" s="258">
        <f t="shared" si="14"/>
        <v>1</v>
      </c>
      <c r="BG21" s="393"/>
      <c r="BH21" s="258">
        <f t="shared" si="16"/>
        <v>5</v>
      </c>
      <c r="BI21" s="393"/>
      <c r="BJ21" s="258">
        <f t="shared" si="15"/>
        <v>5</v>
      </c>
      <c r="BK21" s="393"/>
      <c r="BL21" s="248" t="s">
        <v>175</v>
      </c>
      <c r="BM21" s="418"/>
      <c r="BN21" s="94">
        <v>44561</v>
      </c>
      <c r="BO21" s="95" t="s">
        <v>176</v>
      </c>
      <c r="BP21" s="385"/>
    </row>
    <row r="22" spans="1:68" s="79" customFormat="1" ht="49" thickBot="1">
      <c r="A22" s="421"/>
      <c r="B22" s="428"/>
      <c r="C22" s="418"/>
      <c r="D22" s="418"/>
      <c r="E22" s="385"/>
      <c r="F22" s="504"/>
      <c r="G22" s="449"/>
      <c r="H22" s="393"/>
      <c r="I22" s="431"/>
      <c r="J22" s="431"/>
      <c r="K22" s="431"/>
      <c r="L22" s="431"/>
      <c r="M22" s="431"/>
      <c r="N22" s="431"/>
      <c r="O22" s="431"/>
      <c r="P22" s="431"/>
      <c r="Q22" s="431"/>
      <c r="R22" s="431"/>
      <c r="S22" s="431"/>
      <c r="T22" s="431"/>
      <c r="U22" s="431"/>
      <c r="V22" s="431"/>
      <c r="W22" s="431"/>
      <c r="X22" s="431"/>
      <c r="Y22" s="431"/>
      <c r="Z22" s="431"/>
      <c r="AA22" s="431"/>
      <c r="AB22" s="86">
        <f t="shared" si="0"/>
        <v>0</v>
      </c>
      <c r="AC22" s="86">
        <f t="shared" si="1"/>
        <v>5</v>
      </c>
      <c r="AD22" s="449"/>
      <c r="AE22" s="275"/>
      <c r="AF22" s="449"/>
      <c r="AG22" s="248" t="s">
        <v>177</v>
      </c>
      <c r="AH22" s="231" t="s">
        <v>115</v>
      </c>
      <c r="AI22" s="297">
        <f t="shared" si="2"/>
        <v>15</v>
      </c>
      <c r="AJ22" s="231" t="s">
        <v>116</v>
      </c>
      <c r="AK22" s="297">
        <f t="shared" si="3"/>
        <v>15</v>
      </c>
      <c r="AL22" s="231" t="s">
        <v>117</v>
      </c>
      <c r="AM22" s="297">
        <f t="shared" si="4"/>
        <v>15</v>
      </c>
      <c r="AN22" s="231" t="s">
        <v>118</v>
      </c>
      <c r="AO22" s="297">
        <f t="shared" si="5"/>
        <v>15</v>
      </c>
      <c r="AP22" s="231" t="s">
        <v>119</v>
      </c>
      <c r="AQ22" s="297">
        <f t="shared" si="6"/>
        <v>15</v>
      </c>
      <c r="AR22" s="231" t="s">
        <v>120</v>
      </c>
      <c r="AS22" s="297">
        <f t="shared" si="7"/>
        <v>15</v>
      </c>
      <c r="AT22" s="231"/>
      <c r="AU22" s="297">
        <f t="shared" si="8"/>
        <v>0</v>
      </c>
      <c r="AV22" s="297">
        <f t="shared" si="9"/>
        <v>90</v>
      </c>
      <c r="AW22" s="248" t="s">
        <v>178</v>
      </c>
      <c r="AX22" s="270" t="str">
        <f t="shared" si="10"/>
        <v>Moderado</v>
      </c>
      <c r="AY22" s="266" t="s">
        <v>123</v>
      </c>
      <c r="AZ22" s="270" t="str">
        <f t="shared" si="11"/>
        <v>Moderado</v>
      </c>
      <c r="BA22" s="87">
        <f t="shared" si="12"/>
        <v>75</v>
      </c>
      <c r="BB22" s="393"/>
      <c r="BC22" s="393" t="str">
        <f>IF(BB22&lt;50,"Débil",IF(AND(BB22&gt;=50,BB22&lt;99),"Moderado",IF(BB22=100,"Fuerte",)))</f>
        <v>Débil</v>
      </c>
      <c r="BD22" s="393"/>
      <c r="BE22" s="258">
        <f t="shared" si="13"/>
        <v>0</v>
      </c>
      <c r="BF22" s="258">
        <f t="shared" si="14"/>
        <v>1</v>
      </c>
      <c r="BG22" s="393" t="str">
        <f>IF(BF22=1,[5]Hoja2!$H$3,IF(BF22=2,[5]Hoja2!$H$4,IF(BF22=3,[5]Hoja2!$H$5,IF(BF22=4,[5]Hoja2!$H$6,IF(BF22=5,[5]Hoja2!$H$7,0)))))</f>
        <v>1-Rara vez</v>
      </c>
      <c r="BH22" s="258">
        <f t="shared" si="16"/>
        <v>5</v>
      </c>
      <c r="BI22" s="393"/>
      <c r="BJ22" s="258">
        <f t="shared" si="15"/>
        <v>5</v>
      </c>
      <c r="BK22" s="393"/>
      <c r="BL22" s="248" t="s">
        <v>179</v>
      </c>
      <c r="BM22" s="418"/>
      <c r="BN22" s="94">
        <v>44561</v>
      </c>
      <c r="BO22" s="397" t="s">
        <v>180</v>
      </c>
      <c r="BP22" s="385"/>
    </row>
    <row r="23" spans="1:68" s="79" customFormat="1" ht="33" thickBot="1">
      <c r="A23" s="519"/>
      <c r="B23" s="429"/>
      <c r="C23" s="419"/>
      <c r="D23" s="419"/>
      <c r="E23" s="399"/>
      <c r="F23" s="446"/>
      <c r="G23" s="448"/>
      <c r="H23" s="394"/>
      <c r="I23" s="432"/>
      <c r="J23" s="432"/>
      <c r="K23" s="432"/>
      <c r="L23" s="432"/>
      <c r="M23" s="432"/>
      <c r="N23" s="432"/>
      <c r="O23" s="432"/>
      <c r="P23" s="432"/>
      <c r="Q23" s="432"/>
      <c r="R23" s="432"/>
      <c r="S23" s="432"/>
      <c r="T23" s="432"/>
      <c r="U23" s="432"/>
      <c r="V23" s="432"/>
      <c r="W23" s="432"/>
      <c r="X23" s="432"/>
      <c r="Y23" s="432"/>
      <c r="Z23" s="432"/>
      <c r="AA23" s="432"/>
      <c r="AB23" s="86">
        <f t="shared" si="0"/>
        <v>8</v>
      </c>
      <c r="AC23" s="86">
        <f t="shared" si="1"/>
        <v>10</v>
      </c>
      <c r="AD23" s="448"/>
      <c r="AE23" s="275"/>
      <c r="AF23" s="448"/>
      <c r="AG23" s="248" t="s">
        <v>181</v>
      </c>
      <c r="AH23" s="231" t="s">
        <v>115</v>
      </c>
      <c r="AI23" s="297">
        <f t="shared" si="2"/>
        <v>15</v>
      </c>
      <c r="AJ23" s="231" t="s">
        <v>116</v>
      </c>
      <c r="AK23" s="297">
        <f t="shared" si="3"/>
        <v>15</v>
      </c>
      <c r="AL23" s="231" t="s">
        <v>117</v>
      </c>
      <c r="AM23" s="297">
        <f t="shared" si="4"/>
        <v>15</v>
      </c>
      <c r="AN23" s="231" t="s">
        <v>118</v>
      </c>
      <c r="AO23" s="297">
        <f t="shared" si="5"/>
        <v>15</v>
      </c>
      <c r="AP23" s="231" t="s">
        <v>119</v>
      </c>
      <c r="AQ23" s="297">
        <f t="shared" si="6"/>
        <v>15</v>
      </c>
      <c r="AR23" s="231" t="s">
        <v>120</v>
      </c>
      <c r="AS23" s="297">
        <f t="shared" si="7"/>
        <v>15</v>
      </c>
      <c r="AT23" s="231"/>
      <c r="AU23" s="275">
        <f t="shared" si="8"/>
        <v>0</v>
      </c>
      <c r="AV23" s="297">
        <f t="shared" si="9"/>
        <v>90</v>
      </c>
      <c r="AW23" s="248" t="s">
        <v>182</v>
      </c>
      <c r="AX23" s="270" t="str">
        <f t="shared" si="10"/>
        <v>Moderado</v>
      </c>
      <c r="AY23" s="273" t="s">
        <v>123</v>
      </c>
      <c r="AZ23" s="270" t="str">
        <f t="shared" si="11"/>
        <v>Moderado</v>
      </c>
      <c r="BA23" s="87">
        <f t="shared" si="12"/>
        <v>75</v>
      </c>
      <c r="BB23" s="394"/>
      <c r="BC23" s="394"/>
      <c r="BD23" s="394"/>
      <c r="BE23" s="258">
        <f t="shared" si="13"/>
        <v>0</v>
      </c>
      <c r="BF23" s="258">
        <f t="shared" si="14"/>
        <v>1</v>
      </c>
      <c r="BG23" s="394"/>
      <c r="BH23" s="258">
        <f t="shared" si="16"/>
        <v>10</v>
      </c>
      <c r="BI23" s="394"/>
      <c r="BJ23" s="258">
        <f t="shared" si="15"/>
        <v>10</v>
      </c>
      <c r="BK23" s="394"/>
      <c r="BL23" s="248" t="s">
        <v>183</v>
      </c>
      <c r="BM23" s="419"/>
      <c r="BN23" s="94">
        <v>44561</v>
      </c>
      <c r="BO23" s="399"/>
      <c r="BP23" s="386"/>
    </row>
    <row r="24" spans="1:68" s="79" customFormat="1" ht="330" customHeight="1" thickBot="1">
      <c r="A24" s="530">
        <v>5</v>
      </c>
      <c r="B24" s="427" t="s">
        <v>268</v>
      </c>
      <c r="C24" s="417" t="s">
        <v>267</v>
      </c>
      <c r="D24" s="236" t="s">
        <v>184</v>
      </c>
      <c r="E24" s="414" t="s">
        <v>185</v>
      </c>
      <c r="F24" s="409" t="s">
        <v>186</v>
      </c>
      <c r="G24" s="453" t="s">
        <v>167</v>
      </c>
      <c r="H24" s="456" t="str">
        <f>MID(G24,1,1)</f>
        <v>3</v>
      </c>
      <c r="I24" s="417" t="s">
        <v>113</v>
      </c>
      <c r="J24" s="417" t="s">
        <v>113</v>
      </c>
      <c r="K24" s="417" t="s">
        <v>112</v>
      </c>
      <c r="L24" s="417" t="s">
        <v>112</v>
      </c>
      <c r="M24" s="417" t="s">
        <v>113</v>
      </c>
      <c r="N24" s="417" t="s">
        <v>112</v>
      </c>
      <c r="O24" s="417" t="s">
        <v>112</v>
      </c>
      <c r="P24" s="417" t="s">
        <v>112</v>
      </c>
      <c r="Q24" s="417" t="s">
        <v>112</v>
      </c>
      <c r="R24" s="417" t="s">
        <v>113</v>
      </c>
      <c r="S24" s="417" t="s">
        <v>113</v>
      </c>
      <c r="T24" s="417" t="s">
        <v>113</v>
      </c>
      <c r="U24" s="417" t="s">
        <v>112</v>
      </c>
      <c r="V24" s="417" t="s">
        <v>113</v>
      </c>
      <c r="W24" s="417" t="s">
        <v>112</v>
      </c>
      <c r="X24" s="417" t="s">
        <v>112</v>
      </c>
      <c r="Y24" s="417" t="s">
        <v>113</v>
      </c>
      <c r="Z24" s="417" t="s">
        <v>112</v>
      </c>
      <c r="AA24" s="417" t="s">
        <v>112</v>
      </c>
      <c r="AB24" s="86">
        <f t="shared" si="0"/>
        <v>8</v>
      </c>
      <c r="AC24" s="86">
        <f t="shared" si="1"/>
        <v>10</v>
      </c>
      <c r="AD24" s="453" t="str">
        <f>IF(AC24=5,"Moderado",IF(AC24=10,"Mayor",IF(AC24=20,"Catastrófico",0)))</f>
        <v>Mayor</v>
      </c>
      <c r="AE24" s="251">
        <f>H24*AC24</f>
        <v>30</v>
      </c>
      <c r="AF24" s="453" t="str">
        <f>VLOOKUP(AE24,[5]Hoja2!$D$25:$E$67,2,0)</f>
        <v>30-Extrema</v>
      </c>
      <c r="AG24" s="248" t="s">
        <v>270</v>
      </c>
      <c r="AH24" s="248" t="s">
        <v>115</v>
      </c>
      <c r="AI24" s="297">
        <f t="shared" si="2"/>
        <v>15</v>
      </c>
      <c r="AJ24" s="248" t="s">
        <v>116</v>
      </c>
      <c r="AK24" s="297">
        <f t="shared" si="3"/>
        <v>15</v>
      </c>
      <c r="AL24" s="248" t="s">
        <v>117</v>
      </c>
      <c r="AM24" s="297">
        <f t="shared" si="4"/>
        <v>15</v>
      </c>
      <c r="AN24" s="248" t="s">
        <v>118</v>
      </c>
      <c r="AO24" s="297">
        <f t="shared" si="5"/>
        <v>15</v>
      </c>
      <c r="AP24" s="248" t="s">
        <v>119</v>
      </c>
      <c r="AQ24" s="297">
        <f t="shared" si="6"/>
        <v>15</v>
      </c>
      <c r="AR24" s="248" t="s">
        <v>188</v>
      </c>
      <c r="AS24" s="297">
        <f t="shared" si="7"/>
        <v>0</v>
      </c>
      <c r="AT24" s="248" t="s">
        <v>189</v>
      </c>
      <c r="AU24" s="297">
        <f t="shared" si="8"/>
        <v>0</v>
      </c>
      <c r="AV24" s="297">
        <f t="shared" si="9"/>
        <v>75</v>
      </c>
      <c r="AW24" s="251" t="s">
        <v>190</v>
      </c>
      <c r="AX24" s="270" t="str">
        <f t="shared" si="10"/>
        <v>Débil</v>
      </c>
      <c r="AY24" s="266" t="s">
        <v>123</v>
      </c>
      <c r="AZ24" s="270" t="str">
        <f t="shared" si="11"/>
        <v>Débil</v>
      </c>
      <c r="BA24" s="87">
        <f t="shared" si="12"/>
        <v>0</v>
      </c>
      <c r="BB24" s="456">
        <f>AVERAGE(BA24:BA26)</f>
        <v>0</v>
      </c>
      <c r="BC24" s="456" t="str">
        <f>IF(BB24&lt;50,"Débil",IF(AND(BB24&gt;=50,BB24&lt;99),"Moderado",IF(BB24=100,"Fuerte",)))</f>
        <v>Débil</v>
      </c>
      <c r="BD24" s="456"/>
      <c r="BE24" s="258">
        <f t="shared" si="13"/>
        <v>3</v>
      </c>
      <c r="BF24" s="258">
        <f t="shared" si="14"/>
        <v>3</v>
      </c>
      <c r="BG24" s="456" t="str">
        <f>IF(BF24=1,[5]Hoja2!$H$3,IF(BF24=2,[5]Hoja2!$H$4,IF(BF24=3,[5]Hoja2!$H$5,IF(BF24=4,[5]Hoja2!$H$6,IF(BF24=5,[5]Hoja2!$H$7,0)))))</f>
        <v>3-Posible</v>
      </c>
      <c r="BH24" s="258">
        <f t="shared" si="16"/>
        <v>10</v>
      </c>
      <c r="BI24" s="456" t="str">
        <f>AD24</f>
        <v>Mayor</v>
      </c>
      <c r="BJ24" s="258">
        <f t="shared" si="15"/>
        <v>30</v>
      </c>
      <c r="BK24" s="456" t="str">
        <f>VLOOKUP(BJ24,[5]Hoja2!$D$53:$E$67,2,0)</f>
        <v>30-Extrema</v>
      </c>
      <c r="BL24" s="248" t="s">
        <v>191</v>
      </c>
      <c r="BM24" s="248" t="s">
        <v>192</v>
      </c>
      <c r="BN24" s="94">
        <v>44561</v>
      </c>
      <c r="BO24" s="95" t="s">
        <v>604</v>
      </c>
      <c r="BP24" s="384" t="s">
        <v>193</v>
      </c>
    </row>
    <row r="25" spans="1:68" s="79" customFormat="1" ht="157.5" customHeight="1" thickBot="1">
      <c r="A25" s="421"/>
      <c r="B25" s="428"/>
      <c r="C25" s="418"/>
      <c r="D25" s="238" t="s">
        <v>269</v>
      </c>
      <c r="E25" s="415"/>
      <c r="F25" s="504"/>
      <c r="G25" s="454"/>
      <c r="H25" s="457"/>
      <c r="I25" s="418"/>
      <c r="J25" s="418"/>
      <c r="K25" s="418"/>
      <c r="L25" s="418"/>
      <c r="M25" s="418"/>
      <c r="N25" s="418"/>
      <c r="O25" s="418"/>
      <c r="P25" s="418"/>
      <c r="Q25" s="418"/>
      <c r="R25" s="418"/>
      <c r="S25" s="418"/>
      <c r="T25" s="418"/>
      <c r="U25" s="418"/>
      <c r="V25" s="418"/>
      <c r="W25" s="418"/>
      <c r="X25" s="418"/>
      <c r="Y25" s="418"/>
      <c r="Z25" s="418"/>
      <c r="AA25" s="418"/>
      <c r="AB25" s="86">
        <f t="shared" si="0"/>
        <v>0</v>
      </c>
      <c r="AC25" s="86">
        <f t="shared" si="1"/>
        <v>5</v>
      </c>
      <c r="AD25" s="454"/>
      <c r="AE25" s="252"/>
      <c r="AF25" s="454"/>
      <c r="AG25" s="248" t="s">
        <v>187</v>
      </c>
      <c r="AH25" s="261" t="s">
        <v>115</v>
      </c>
      <c r="AI25" s="297">
        <f t="shared" si="2"/>
        <v>15</v>
      </c>
      <c r="AJ25" s="261" t="s">
        <v>116</v>
      </c>
      <c r="AK25" s="297">
        <f t="shared" si="3"/>
        <v>15</v>
      </c>
      <c r="AL25" s="261" t="s">
        <v>117</v>
      </c>
      <c r="AM25" s="297">
        <f t="shared" si="4"/>
        <v>15</v>
      </c>
      <c r="AN25" s="261" t="s">
        <v>118</v>
      </c>
      <c r="AO25" s="297">
        <f t="shared" si="5"/>
        <v>15</v>
      </c>
      <c r="AP25" s="261" t="s">
        <v>119</v>
      </c>
      <c r="AQ25" s="297">
        <f t="shared" si="6"/>
        <v>15</v>
      </c>
      <c r="AR25" s="261" t="s">
        <v>188</v>
      </c>
      <c r="AS25" s="297">
        <f t="shared" si="7"/>
        <v>0</v>
      </c>
      <c r="AT25" s="261" t="s">
        <v>189</v>
      </c>
      <c r="AU25" s="275">
        <f t="shared" si="8"/>
        <v>0</v>
      </c>
      <c r="AV25" s="297">
        <f t="shared" si="9"/>
        <v>75</v>
      </c>
      <c r="AW25" s="251" t="s">
        <v>190</v>
      </c>
      <c r="AX25" s="270" t="str">
        <f t="shared" si="10"/>
        <v>Débil</v>
      </c>
      <c r="AY25" s="273" t="s">
        <v>123</v>
      </c>
      <c r="AZ25" s="270" t="str">
        <f t="shared" si="11"/>
        <v>Débil</v>
      </c>
      <c r="BA25" s="87">
        <f t="shared" si="12"/>
        <v>0</v>
      </c>
      <c r="BB25" s="457"/>
      <c r="BC25" s="457"/>
      <c r="BD25" s="457"/>
      <c r="BE25" s="258">
        <f t="shared" si="13"/>
        <v>0</v>
      </c>
      <c r="BF25" s="258">
        <f t="shared" si="14"/>
        <v>1</v>
      </c>
      <c r="BG25" s="457"/>
      <c r="BH25" s="258">
        <f t="shared" si="16"/>
        <v>5</v>
      </c>
      <c r="BI25" s="457"/>
      <c r="BJ25" s="258">
        <f t="shared" si="15"/>
        <v>5</v>
      </c>
      <c r="BK25" s="457"/>
      <c r="BL25" s="261" t="s">
        <v>194</v>
      </c>
      <c r="BM25" s="248" t="s">
        <v>192</v>
      </c>
      <c r="BN25" s="94">
        <v>44561</v>
      </c>
      <c r="BO25" s="95" t="s">
        <v>603</v>
      </c>
      <c r="BP25" s="385"/>
    </row>
    <row r="26" spans="1:68" s="79" customFormat="1" ht="252.75" customHeight="1" thickBot="1">
      <c r="A26" s="519"/>
      <c r="B26" s="429"/>
      <c r="C26" s="419"/>
      <c r="D26" s="96" t="s">
        <v>195</v>
      </c>
      <c r="E26" s="416"/>
      <c r="F26" s="446"/>
      <c r="G26" s="455"/>
      <c r="H26" s="458"/>
      <c r="I26" s="419"/>
      <c r="J26" s="419"/>
      <c r="K26" s="419"/>
      <c r="L26" s="419"/>
      <c r="M26" s="419"/>
      <c r="N26" s="419"/>
      <c r="O26" s="419"/>
      <c r="P26" s="419"/>
      <c r="Q26" s="419"/>
      <c r="R26" s="419"/>
      <c r="S26" s="419"/>
      <c r="T26" s="419"/>
      <c r="U26" s="419"/>
      <c r="V26" s="419"/>
      <c r="W26" s="419"/>
      <c r="X26" s="419"/>
      <c r="Y26" s="419"/>
      <c r="Z26" s="419"/>
      <c r="AA26" s="419"/>
      <c r="AB26" s="86">
        <f t="shared" si="0"/>
        <v>9</v>
      </c>
      <c r="AC26" s="86">
        <f t="shared" si="1"/>
        <v>10</v>
      </c>
      <c r="AD26" s="455"/>
      <c r="AE26" s="253"/>
      <c r="AF26" s="455"/>
      <c r="AG26" s="246" t="s">
        <v>187</v>
      </c>
      <c r="AH26" s="262" t="s">
        <v>115</v>
      </c>
      <c r="AI26" s="287">
        <f t="shared" si="2"/>
        <v>15</v>
      </c>
      <c r="AJ26" s="262" t="s">
        <v>116</v>
      </c>
      <c r="AK26" s="287">
        <f t="shared" si="3"/>
        <v>15</v>
      </c>
      <c r="AL26" s="262" t="s">
        <v>196</v>
      </c>
      <c r="AM26" s="287">
        <f t="shared" si="4"/>
        <v>0</v>
      </c>
      <c r="AN26" s="262" t="s">
        <v>118</v>
      </c>
      <c r="AO26" s="287">
        <f t="shared" si="5"/>
        <v>15</v>
      </c>
      <c r="AP26" s="262" t="s">
        <v>197</v>
      </c>
      <c r="AQ26" s="287">
        <f t="shared" si="6"/>
        <v>0</v>
      </c>
      <c r="AR26" s="262" t="s">
        <v>188</v>
      </c>
      <c r="AS26" s="287">
        <f t="shared" si="7"/>
        <v>0</v>
      </c>
      <c r="AT26" s="262" t="s">
        <v>189</v>
      </c>
      <c r="AU26" s="287">
        <f t="shared" si="8"/>
        <v>0</v>
      </c>
      <c r="AV26" s="287">
        <f t="shared" si="9"/>
        <v>45</v>
      </c>
      <c r="AW26" s="257" t="s">
        <v>190</v>
      </c>
      <c r="AX26" s="258" t="str">
        <f t="shared" si="10"/>
        <v>Débil</v>
      </c>
      <c r="AY26" s="235" t="s">
        <v>123</v>
      </c>
      <c r="AZ26" s="258" t="str">
        <f t="shared" si="11"/>
        <v>Débil</v>
      </c>
      <c r="BA26" s="97">
        <f t="shared" si="12"/>
        <v>0</v>
      </c>
      <c r="BB26" s="458"/>
      <c r="BC26" s="458" t="str">
        <f>IF(BB26&lt;50,"Débil",IF(AND(BB26&gt;=50,BB26&lt;99),"Moderado",IF(BB26=100,"Fuerte",)))</f>
        <v>Débil</v>
      </c>
      <c r="BD26" s="458"/>
      <c r="BE26" s="258">
        <f t="shared" si="13"/>
        <v>0</v>
      </c>
      <c r="BF26" s="258">
        <f t="shared" si="14"/>
        <v>1</v>
      </c>
      <c r="BG26" s="458"/>
      <c r="BH26" s="258">
        <f t="shared" si="16"/>
        <v>10</v>
      </c>
      <c r="BI26" s="458"/>
      <c r="BJ26" s="258">
        <f t="shared" si="15"/>
        <v>10</v>
      </c>
      <c r="BK26" s="458"/>
      <c r="BL26" s="262" t="s">
        <v>198</v>
      </c>
      <c r="BM26" s="246" t="s">
        <v>192</v>
      </c>
      <c r="BN26" s="299">
        <v>44561</v>
      </c>
      <c r="BO26" s="295" t="s">
        <v>602</v>
      </c>
      <c r="BP26" s="386"/>
    </row>
    <row r="27" spans="1:68" s="79" customFormat="1" ht="128.25" customHeight="1" thickBot="1">
      <c r="A27" s="530">
        <v>6</v>
      </c>
      <c r="B27" s="406" t="s">
        <v>200</v>
      </c>
      <c r="C27" s="397" t="s">
        <v>201</v>
      </c>
      <c r="D27" s="236" t="s">
        <v>271</v>
      </c>
      <c r="E27" s="414" t="s">
        <v>185</v>
      </c>
      <c r="F27" s="397" t="s">
        <v>202</v>
      </c>
      <c r="G27" s="456" t="s">
        <v>203</v>
      </c>
      <c r="H27" s="389" t="str">
        <f>MID(G27,1,1)</f>
        <v>2</v>
      </c>
      <c r="I27" s="397" t="s">
        <v>113</v>
      </c>
      <c r="J27" s="397" t="s">
        <v>112</v>
      </c>
      <c r="K27" s="397" t="s">
        <v>112</v>
      </c>
      <c r="L27" s="397" t="s">
        <v>112</v>
      </c>
      <c r="M27" s="397" t="s">
        <v>113</v>
      </c>
      <c r="N27" s="397" t="s">
        <v>113</v>
      </c>
      <c r="O27" s="397" t="s">
        <v>112</v>
      </c>
      <c r="P27" s="397" t="s">
        <v>112</v>
      </c>
      <c r="Q27" s="397" t="s">
        <v>112</v>
      </c>
      <c r="R27" s="397" t="s">
        <v>113</v>
      </c>
      <c r="S27" s="397" t="s">
        <v>113</v>
      </c>
      <c r="T27" s="397" t="s">
        <v>113</v>
      </c>
      <c r="U27" s="397" t="s">
        <v>113</v>
      </c>
      <c r="V27" s="397" t="s">
        <v>113</v>
      </c>
      <c r="W27" s="397" t="s">
        <v>112</v>
      </c>
      <c r="X27" s="397" t="s">
        <v>112</v>
      </c>
      <c r="Y27" s="397" t="s">
        <v>113</v>
      </c>
      <c r="Z27" s="397" t="s">
        <v>112</v>
      </c>
      <c r="AA27" s="397" t="s">
        <v>112</v>
      </c>
      <c r="AB27" s="86">
        <f t="shared" si="0"/>
        <v>9</v>
      </c>
      <c r="AC27" s="86">
        <f t="shared" si="1"/>
        <v>10</v>
      </c>
      <c r="AD27" s="456" t="str">
        <f>IF(AC27=5,"Moderado",IF(AC27=10,"Mayor",IF(AC27=20,"Catastrófico",0)))</f>
        <v>Mayor</v>
      </c>
      <c r="AE27" s="453">
        <f>H27*AC27</f>
        <v>20</v>
      </c>
      <c r="AF27" s="450" t="str">
        <f>VLOOKUP(AE27,[5]Hoja2!$D$25:$E$67,2,0)</f>
        <v>20-Extrema</v>
      </c>
      <c r="AG27" s="248" t="s">
        <v>272</v>
      </c>
      <c r="AH27" s="248" t="s">
        <v>204</v>
      </c>
      <c r="AI27" s="297">
        <f t="shared" si="2"/>
        <v>0</v>
      </c>
      <c r="AJ27" s="248" t="s">
        <v>205</v>
      </c>
      <c r="AK27" s="297">
        <f t="shared" si="3"/>
        <v>0</v>
      </c>
      <c r="AL27" s="248" t="s">
        <v>196</v>
      </c>
      <c r="AM27" s="297">
        <f t="shared" si="4"/>
        <v>0</v>
      </c>
      <c r="AN27" s="248" t="s">
        <v>118</v>
      </c>
      <c r="AO27" s="297">
        <f t="shared" si="5"/>
        <v>15</v>
      </c>
      <c r="AP27" s="248" t="s">
        <v>197</v>
      </c>
      <c r="AQ27" s="297">
        <f t="shared" si="6"/>
        <v>0</v>
      </c>
      <c r="AR27" s="248" t="s">
        <v>188</v>
      </c>
      <c r="AS27" s="297">
        <f t="shared" si="7"/>
        <v>0</v>
      </c>
      <c r="AT27" s="248" t="s">
        <v>189</v>
      </c>
      <c r="AU27" s="297">
        <f t="shared" si="8"/>
        <v>0</v>
      </c>
      <c r="AV27" s="297">
        <f t="shared" si="9"/>
        <v>15</v>
      </c>
      <c r="AW27" s="248" t="s">
        <v>206</v>
      </c>
      <c r="AX27" s="270" t="str">
        <f t="shared" si="10"/>
        <v>Débil</v>
      </c>
      <c r="AY27" s="266" t="s">
        <v>123</v>
      </c>
      <c r="AZ27" s="270" t="str">
        <f t="shared" si="11"/>
        <v>Débil</v>
      </c>
      <c r="BA27" s="87">
        <f t="shared" si="12"/>
        <v>0</v>
      </c>
      <c r="BB27" s="456">
        <f>AVERAGE(BA27:BA29)</f>
        <v>0</v>
      </c>
      <c r="BC27" s="456" t="str">
        <f>IF(BB27&lt;50,"Débil",IF(AND(BB27&gt;=50,BB27&lt;99),"Moderado",IF(BB27=100,"Fuerte",)))</f>
        <v>Débil</v>
      </c>
      <c r="BD27" s="456"/>
      <c r="BE27" s="258">
        <f t="shared" si="13"/>
        <v>2</v>
      </c>
      <c r="BF27" s="258">
        <f t="shared" si="14"/>
        <v>2</v>
      </c>
      <c r="BG27" s="389" t="str">
        <f>IF(BF27=1,[5]Hoja2!$H$3,IF(BF27=2,[5]Hoja2!$H$4,IF(BF27=3,[5]Hoja2!$H$5,IF(BF27=4,[5]Hoja2!$H$6,IF(BF27=5,[5]Hoja2!$H$7,0)))))</f>
        <v>2-Improbable</v>
      </c>
      <c r="BH27" s="258">
        <f t="shared" si="16"/>
        <v>10</v>
      </c>
      <c r="BI27" s="389" t="str">
        <f>AD27</f>
        <v>Mayor</v>
      </c>
      <c r="BJ27" s="258">
        <f t="shared" si="15"/>
        <v>20</v>
      </c>
      <c r="BK27" s="456" t="str">
        <f>VLOOKUP(BJ27,[5]Hoja2!$D$53:$E$67,2,0)</f>
        <v>20-Extrema</v>
      </c>
      <c r="BL27" s="248" t="s">
        <v>273</v>
      </c>
      <c r="BM27" s="93" t="s">
        <v>208</v>
      </c>
      <c r="BN27" s="88">
        <v>44377</v>
      </c>
      <c r="BO27" s="92" t="s">
        <v>209</v>
      </c>
      <c r="BP27" s="384" t="s">
        <v>560</v>
      </c>
    </row>
    <row r="28" spans="1:68" s="79" customFormat="1" ht="105" customHeight="1" thickBot="1">
      <c r="A28" s="421"/>
      <c r="B28" s="407"/>
      <c r="C28" s="385"/>
      <c r="D28" s="298" t="s">
        <v>274</v>
      </c>
      <c r="E28" s="415"/>
      <c r="F28" s="385"/>
      <c r="G28" s="457"/>
      <c r="H28" s="391"/>
      <c r="I28" s="385"/>
      <c r="J28" s="385"/>
      <c r="K28" s="385"/>
      <c r="L28" s="385"/>
      <c r="M28" s="385"/>
      <c r="N28" s="385"/>
      <c r="O28" s="385"/>
      <c r="P28" s="385"/>
      <c r="Q28" s="385"/>
      <c r="R28" s="385"/>
      <c r="S28" s="385"/>
      <c r="T28" s="385"/>
      <c r="U28" s="385"/>
      <c r="V28" s="385"/>
      <c r="W28" s="385"/>
      <c r="X28" s="385"/>
      <c r="Y28" s="385"/>
      <c r="Z28" s="385"/>
      <c r="AA28" s="385"/>
      <c r="AB28" s="98">
        <f t="shared" si="0"/>
        <v>0</v>
      </c>
      <c r="AC28" s="98">
        <f t="shared" si="1"/>
        <v>5</v>
      </c>
      <c r="AD28" s="457"/>
      <c r="AE28" s="455"/>
      <c r="AF28" s="451"/>
      <c r="AG28" s="249" t="s">
        <v>275</v>
      </c>
      <c r="AH28" s="249" t="s">
        <v>204</v>
      </c>
      <c r="AI28" s="99">
        <f t="shared" si="2"/>
        <v>0</v>
      </c>
      <c r="AJ28" s="249" t="s">
        <v>205</v>
      </c>
      <c r="AK28" s="99">
        <f t="shared" si="3"/>
        <v>0</v>
      </c>
      <c r="AL28" s="249" t="s">
        <v>196</v>
      </c>
      <c r="AM28" s="99">
        <f t="shared" si="4"/>
        <v>0</v>
      </c>
      <c r="AN28" s="249" t="s">
        <v>118</v>
      </c>
      <c r="AO28" s="99">
        <f t="shared" si="5"/>
        <v>15</v>
      </c>
      <c r="AP28" s="249" t="s">
        <v>197</v>
      </c>
      <c r="AQ28" s="99">
        <f t="shared" si="6"/>
        <v>0</v>
      </c>
      <c r="AR28" s="249" t="s">
        <v>188</v>
      </c>
      <c r="AS28" s="99">
        <f t="shared" si="7"/>
        <v>0</v>
      </c>
      <c r="AT28" s="249" t="s">
        <v>189</v>
      </c>
      <c r="AU28" s="99">
        <f t="shared" si="8"/>
        <v>0</v>
      </c>
      <c r="AV28" s="99">
        <f t="shared" si="9"/>
        <v>15</v>
      </c>
      <c r="AW28" s="249" t="s">
        <v>276</v>
      </c>
      <c r="AX28" s="100" t="str">
        <f t="shared" si="10"/>
        <v>Débil</v>
      </c>
      <c r="AY28" s="101" t="s">
        <v>123</v>
      </c>
      <c r="AZ28" s="100" t="str">
        <f t="shared" si="11"/>
        <v>Débil</v>
      </c>
      <c r="BA28" s="102">
        <f t="shared" si="12"/>
        <v>0</v>
      </c>
      <c r="BB28" s="458"/>
      <c r="BC28" s="458"/>
      <c r="BD28" s="458"/>
      <c r="BE28" s="100">
        <f t="shared" si="13"/>
        <v>0</v>
      </c>
      <c r="BF28" s="100">
        <f t="shared" si="14"/>
        <v>1</v>
      </c>
      <c r="BG28" s="391"/>
      <c r="BH28" s="258">
        <f t="shared" si="16"/>
        <v>5</v>
      </c>
      <c r="BI28" s="391"/>
      <c r="BJ28" s="258">
        <f t="shared" si="15"/>
        <v>5</v>
      </c>
      <c r="BK28" s="458"/>
      <c r="BL28" s="249" t="s">
        <v>277</v>
      </c>
      <c r="BM28" s="247" t="s">
        <v>210</v>
      </c>
      <c r="BN28" s="103">
        <v>44561</v>
      </c>
      <c r="BO28" s="296" t="s">
        <v>601</v>
      </c>
      <c r="BP28" s="385"/>
    </row>
    <row r="29" spans="1:68" s="79" customFormat="1" ht="138" customHeight="1" thickBot="1">
      <c r="A29" s="519"/>
      <c r="B29" s="408"/>
      <c r="C29" s="399"/>
      <c r="D29" s="237" t="s">
        <v>278</v>
      </c>
      <c r="E29" s="416"/>
      <c r="F29" s="399"/>
      <c r="G29" s="458"/>
      <c r="H29" s="104"/>
      <c r="I29" s="399"/>
      <c r="J29" s="399"/>
      <c r="K29" s="399"/>
      <c r="L29" s="399"/>
      <c r="M29" s="399"/>
      <c r="N29" s="399"/>
      <c r="O29" s="399"/>
      <c r="P29" s="399"/>
      <c r="Q29" s="399"/>
      <c r="R29" s="399"/>
      <c r="S29" s="399"/>
      <c r="T29" s="399"/>
      <c r="U29" s="399"/>
      <c r="V29" s="399"/>
      <c r="W29" s="399"/>
      <c r="X29" s="399"/>
      <c r="Y29" s="399"/>
      <c r="Z29" s="399"/>
      <c r="AA29" s="399"/>
      <c r="AB29" s="105">
        <f t="shared" si="0"/>
        <v>11</v>
      </c>
      <c r="AC29" s="105">
        <f t="shared" si="1"/>
        <v>10</v>
      </c>
      <c r="AD29" s="458"/>
      <c r="AE29" s="79">
        <f>H29*AC29</f>
        <v>0</v>
      </c>
      <c r="AF29" s="452"/>
      <c r="AG29" s="265" t="s">
        <v>279</v>
      </c>
      <c r="AH29" s="265" t="s">
        <v>204</v>
      </c>
      <c r="AI29" s="274">
        <f t="shared" si="2"/>
        <v>0</v>
      </c>
      <c r="AJ29" s="265" t="s">
        <v>205</v>
      </c>
      <c r="AK29" s="274">
        <f t="shared" si="3"/>
        <v>0</v>
      </c>
      <c r="AL29" s="265" t="s">
        <v>196</v>
      </c>
      <c r="AM29" s="274">
        <f t="shared" si="4"/>
        <v>0</v>
      </c>
      <c r="AN29" s="265" t="s">
        <v>118</v>
      </c>
      <c r="AO29" s="274">
        <f t="shared" si="5"/>
        <v>15</v>
      </c>
      <c r="AP29" s="265" t="s">
        <v>197</v>
      </c>
      <c r="AQ29" s="274">
        <f t="shared" si="6"/>
        <v>0</v>
      </c>
      <c r="AR29" s="265" t="s">
        <v>188</v>
      </c>
      <c r="AS29" s="274">
        <f t="shared" si="7"/>
        <v>0</v>
      </c>
      <c r="AT29" s="265" t="s">
        <v>211</v>
      </c>
      <c r="AU29" s="274">
        <f t="shared" si="8"/>
        <v>5</v>
      </c>
      <c r="AV29" s="274">
        <f t="shared" si="9"/>
        <v>20</v>
      </c>
      <c r="AW29" s="265" t="s">
        <v>280</v>
      </c>
      <c r="AX29" s="279" t="str">
        <f t="shared" si="10"/>
        <v>Débil</v>
      </c>
      <c r="AY29" s="272" t="s">
        <v>123</v>
      </c>
      <c r="AZ29" s="279" t="str">
        <f t="shared" si="11"/>
        <v>Débil</v>
      </c>
      <c r="BA29" s="106">
        <f t="shared" si="12"/>
        <v>0</v>
      </c>
      <c r="BB29" s="107">
        <f>AVERAGE(BA29)</f>
        <v>0</v>
      </c>
      <c r="BC29" s="256" t="str">
        <f>IF(BB29&lt;50,"Débil",IF(AND(BB29&gt;=50,BB29&lt;99),"Moderado",IF(BB29=100,"Fuerte",)))</f>
        <v>Débil</v>
      </c>
      <c r="BD29" s="256"/>
      <c r="BE29" s="259">
        <f t="shared" si="13"/>
        <v>0</v>
      </c>
      <c r="BF29" s="259">
        <f t="shared" si="14"/>
        <v>1</v>
      </c>
      <c r="BG29" s="255" t="str">
        <f>IF(BF29=1,[5]Hoja2!$H$3,IF(BF29=2,[5]Hoja2!$H$4,IF(BF29=3,[5]Hoja2!$H$5,IF(BF29=4,[5]Hoja2!$H$6,IF(BF29=5,[5]Hoja2!$H$7,0)))))</f>
        <v>1-Rara vez</v>
      </c>
      <c r="BH29" s="258">
        <f t="shared" si="16"/>
        <v>10</v>
      </c>
      <c r="BI29" s="255">
        <f>AD29</f>
        <v>0</v>
      </c>
      <c r="BJ29" s="258">
        <f t="shared" si="15"/>
        <v>10</v>
      </c>
      <c r="BK29" s="255" t="str">
        <f>VLOOKUP(BJ29,[5]Hoja2!$D$53:$E$67,2,0)</f>
        <v>10-Alta</v>
      </c>
      <c r="BL29" s="265" t="s">
        <v>281</v>
      </c>
      <c r="BM29" s="265" t="s">
        <v>212</v>
      </c>
      <c r="BN29" s="282">
        <v>44561</v>
      </c>
      <c r="BO29" s="91" t="s">
        <v>605</v>
      </c>
      <c r="BP29" s="386"/>
    </row>
    <row r="30" spans="1:68" s="79" customFormat="1" ht="128.25" customHeight="1" thickBot="1">
      <c r="A30" s="530">
        <v>7</v>
      </c>
      <c r="B30" s="427" t="s">
        <v>213</v>
      </c>
      <c r="C30" s="417" t="s">
        <v>214</v>
      </c>
      <c r="D30" s="236" t="s">
        <v>215</v>
      </c>
      <c r="E30" s="414" t="s">
        <v>216</v>
      </c>
      <c r="F30" s="409" t="s">
        <v>217</v>
      </c>
      <c r="G30" s="453" t="s">
        <v>218</v>
      </c>
      <c r="H30" s="108" t="str">
        <f t="shared" ref="H30:H35" si="17">MID(G30,1,1)</f>
        <v>1</v>
      </c>
      <c r="I30" s="430" t="s">
        <v>113</v>
      </c>
      <c r="J30" s="430" t="s">
        <v>112</v>
      </c>
      <c r="K30" s="430" t="s">
        <v>113</v>
      </c>
      <c r="L30" s="430" t="s">
        <v>113</v>
      </c>
      <c r="M30" s="430" t="s">
        <v>113</v>
      </c>
      <c r="N30" s="430" t="s">
        <v>112</v>
      </c>
      <c r="O30" s="430" t="s">
        <v>113</v>
      </c>
      <c r="P30" s="430" t="s">
        <v>112</v>
      </c>
      <c r="Q30" s="430" t="s">
        <v>112</v>
      </c>
      <c r="R30" s="430" t="s">
        <v>113</v>
      </c>
      <c r="S30" s="430" t="s">
        <v>113</v>
      </c>
      <c r="T30" s="430" t="s">
        <v>113</v>
      </c>
      <c r="U30" s="430" t="s">
        <v>113</v>
      </c>
      <c r="V30" s="430" t="s">
        <v>113</v>
      </c>
      <c r="W30" s="430" t="s">
        <v>113</v>
      </c>
      <c r="X30" s="430" t="s">
        <v>112</v>
      </c>
      <c r="Y30" s="430" t="s">
        <v>112</v>
      </c>
      <c r="Z30" s="430" t="s">
        <v>112</v>
      </c>
      <c r="AA30" s="430" t="s">
        <v>112</v>
      </c>
      <c r="AB30" s="86">
        <f t="shared" si="0"/>
        <v>11</v>
      </c>
      <c r="AC30" s="86">
        <f t="shared" si="1"/>
        <v>10</v>
      </c>
      <c r="AD30" s="447" t="str">
        <f>IF(AC30=5,"Moderado",IF(AC30=10,"Mayor",IF(AC30=20,"Catastrófico",0)))</f>
        <v>Mayor</v>
      </c>
      <c r="AE30" s="297">
        <f>H30*AC30</f>
        <v>10</v>
      </c>
      <c r="AF30" s="447" t="str">
        <f>VLOOKUP(AE30,[5]Hoja2!$D$25:$E$67,2,0)</f>
        <v>10-Alta</v>
      </c>
      <c r="AG30" s="233" t="s">
        <v>220</v>
      </c>
      <c r="AH30" s="233" t="s">
        <v>115</v>
      </c>
      <c r="AI30" s="297">
        <f t="shared" si="2"/>
        <v>15</v>
      </c>
      <c r="AJ30" s="233" t="s">
        <v>116</v>
      </c>
      <c r="AK30" s="297">
        <f t="shared" si="3"/>
        <v>15</v>
      </c>
      <c r="AL30" s="233" t="s">
        <v>117</v>
      </c>
      <c r="AM30" s="297">
        <f t="shared" si="4"/>
        <v>15</v>
      </c>
      <c r="AN30" s="233" t="s">
        <v>118</v>
      </c>
      <c r="AO30" s="297">
        <f t="shared" si="5"/>
        <v>15</v>
      </c>
      <c r="AP30" s="233" t="s">
        <v>119</v>
      </c>
      <c r="AQ30" s="297">
        <f t="shared" si="6"/>
        <v>15</v>
      </c>
      <c r="AR30" s="233" t="s">
        <v>120</v>
      </c>
      <c r="AS30" s="297">
        <f t="shared" si="7"/>
        <v>15</v>
      </c>
      <c r="AT30" s="233" t="s">
        <v>121</v>
      </c>
      <c r="AU30" s="297">
        <f t="shared" si="8"/>
        <v>10</v>
      </c>
      <c r="AV30" s="297">
        <f t="shared" si="9"/>
        <v>100</v>
      </c>
      <c r="AW30" s="251" t="s">
        <v>221</v>
      </c>
      <c r="AX30" s="270" t="str">
        <f t="shared" si="10"/>
        <v>Fuerte</v>
      </c>
      <c r="AY30" s="266" t="s">
        <v>123</v>
      </c>
      <c r="AZ30" s="270" t="str">
        <f t="shared" si="11"/>
        <v>Fuerte</v>
      </c>
      <c r="BA30" s="87">
        <f t="shared" si="12"/>
        <v>100</v>
      </c>
      <c r="BB30" s="389">
        <f>AVERAGE(BA30:BA31)</f>
        <v>100</v>
      </c>
      <c r="BC30" s="389" t="str">
        <f>IF(BB30&lt;50,"Débil",IF(AND(BB30&gt;=50,BB30&lt;99),"Moderado",IF(BB30=100,"Fuerte",)))</f>
        <v>Fuerte</v>
      </c>
      <c r="BD30" s="389"/>
      <c r="BE30" s="258">
        <f t="shared" si="13"/>
        <v>1</v>
      </c>
      <c r="BF30" s="258">
        <f t="shared" si="14"/>
        <v>1</v>
      </c>
      <c r="BG30" s="266" t="str">
        <f>IF(BF30=1,[5]Hoja2!$H$3,IF(BF30=2,[5]Hoja2!$H$4,IF(BF30=3,[5]Hoja2!$H$5,IF(BF30=4,[5]Hoja2!$H$6,IF(BF30=5,[5]Hoja2!$H$7,0)))))</f>
        <v>1-Rara vez</v>
      </c>
      <c r="BH30" s="258">
        <f t="shared" si="16"/>
        <v>10</v>
      </c>
      <c r="BI30" s="389" t="str">
        <f>AD30</f>
        <v>Mayor</v>
      </c>
      <c r="BJ30" s="258">
        <f t="shared" si="15"/>
        <v>10</v>
      </c>
      <c r="BK30" s="469" t="str">
        <f>VLOOKUP(BJ30,[5]Hoja2!$D$53:$E$67,2,0)</f>
        <v>10-Alta</v>
      </c>
      <c r="BL30" s="248" t="s">
        <v>223</v>
      </c>
      <c r="BM30" s="93" t="s">
        <v>224</v>
      </c>
      <c r="BN30" s="281">
        <v>44561</v>
      </c>
      <c r="BO30" s="109" t="s">
        <v>225</v>
      </c>
      <c r="BP30" s="384" t="s">
        <v>563</v>
      </c>
    </row>
    <row r="31" spans="1:68" s="79" customFormat="1" ht="128.25" customHeight="1" thickBot="1">
      <c r="A31" s="519"/>
      <c r="B31" s="429"/>
      <c r="C31" s="419"/>
      <c r="D31" s="298" t="s">
        <v>226</v>
      </c>
      <c r="E31" s="416"/>
      <c r="F31" s="446"/>
      <c r="G31" s="455"/>
      <c r="H31" s="108" t="str">
        <f t="shared" si="17"/>
        <v/>
      </c>
      <c r="I31" s="432"/>
      <c r="J31" s="432"/>
      <c r="K31" s="432"/>
      <c r="L31" s="432"/>
      <c r="M31" s="432"/>
      <c r="N31" s="432"/>
      <c r="O31" s="432"/>
      <c r="P31" s="432"/>
      <c r="Q31" s="432"/>
      <c r="R31" s="432"/>
      <c r="S31" s="432"/>
      <c r="T31" s="432"/>
      <c r="U31" s="432"/>
      <c r="V31" s="432"/>
      <c r="W31" s="432"/>
      <c r="X31" s="432"/>
      <c r="Y31" s="432"/>
      <c r="Z31" s="432"/>
      <c r="AA31" s="432"/>
      <c r="AB31" s="86">
        <f>IF(X31="Si","19",COUNTIF(I31:AA31,"si"))</f>
        <v>0</v>
      </c>
      <c r="AC31" s="86">
        <f t="shared" si="1"/>
        <v>5</v>
      </c>
      <c r="AD31" s="448"/>
      <c r="AE31" s="232"/>
      <c r="AF31" s="448"/>
      <c r="AG31" s="232" t="s">
        <v>227</v>
      </c>
      <c r="AH31" s="232" t="s">
        <v>115</v>
      </c>
      <c r="AI31" s="297">
        <f t="shared" si="2"/>
        <v>15</v>
      </c>
      <c r="AJ31" s="232" t="s">
        <v>116</v>
      </c>
      <c r="AK31" s="297">
        <f t="shared" si="3"/>
        <v>15</v>
      </c>
      <c r="AL31" s="232" t="s">
        <v>117</v>
      </c>
      <c r="AM31" s="297">
        <f t="shared" si="4"/>
        <v>15</v>
      </c>
      <c r="AN31" s="232" t="s">
        <v>118</v>
      </c>
      <c r="AO31" s="297">
        <f t="shared" si="5"/>
        <v>15</v>
      </c>
      <c r="AP31" s="232" t="s">
        <v>119</v>
      </c>
      <c r="AQ31" s="297">
        <f t="shared" si="6"/>
        <v>15</v>
      </c>
      <c r="AR31" s="234" t="s">
        <v>120</v>
      </c>
      <c r="AS31" s="287">
        <f t="shared" si="7"/>
        <v>15</v>
      </c>
      <c r="AT31" s="234" t="s">
        <v>121</v>
      </c>
      <c r="AU31" s="275">
        <f t="shared" si="8"/>
        <v>10</v>
      </c>
      <c r="AV31" s="297">
        <f t="shared" si="9"/>
        <v>100</v>
      </c>
      <c r="AW31" s="260" t="s">
        <v>228</v>
      </c>
      <c r="AX31" s="270" t="str">
        <f t="shared" si="10"/>
        <v>Fuerte</v>
      </c>
      <c r="AY31" s="273" t="s">
        <v>123</v>
      </c>
      <c r="AZ31" s="270" t="str">
        <f t="shared" si="11"/>
        <v>Fuerte</v>
      </c>
      <c r="BA31" s="87">
        <f t="shared" si="12"/>
        <v>100</v>
      </c>
      <c r="BB31" s="391"/>
      <c r="BC31" s="391"/>
      <c r="BD31" s="391"/>
      <c r="BE31" s="258" t="e">
        <f t="shared" si="13"/>
        <v>#VALUE!</v>
      </c>
      <c r="BF31" s="258" t="e">
        <f t="shared" si="14"/>
        <v>#VALUE!</v>
      </c>
      <c r="BG31" s="267" t="e">
        <f>IF(BF31=1,[5]Hoja2!$H$3,IF(BF31=2,[5]Hoja2!$H$4,IF(BF31=3,[5]Hoja2!$H$5,IF(BF31=4,[5]Hoja2!$H$6,IF(BF31=5,[5]Hoja2!$H$7,0)))))</f>
        <v>#VALUE!</v>
      </c>
      <c r="BH31" s="258">
        <f t="shared" si="16"/>
        <v>5</v>
      </c>
      <c r="BI31" s="391"/>
      <c r="BJ31" s="258" t="e">
        <f t="shared" si="15"/>
        <v>#VALUE!</v>
      </c>
      <c r="BK31" s="470"/>
      <c r="BL31" s="249" t="s">
        <v>229</v>
      </c>
      <c r="BM31" s="247" t="s">
        <v>230</v>
      </c>
      <c r="BN31" s="281">
        <v>44561</v>
      </c>
      <c r="BO31" s="294" t="s">
        <v>231</v>
      </c>
      <c r="BP31" s="386"/>
    </row>
    <row r="32" spans="1:68" s="79" customFormat="1" ht="62.25" hidden="1" customHeight="1" thickBot="1">
      <c r="A32" s="530">
        <v>8</v>
      </c>
      <c r="B32" s="427" t="s">
        <v>828</v>
      </c>
      <c r="C32" s="417" t="s">
        <v>240</v>
      </c>
      <c r="D32" s="248" t="s">
        <v>241</v>
      </c>
      <c r="E32" s="414" t="s">
        <v>615</v>
      </c>
      <c r="F32" s="409" t="s">
        <v>242</v>
      </c>
      <c r="G32" s="430" t="s">
        <v>222</v>
      </c>
      <c r="H32" s="108" t="str">
        <f t="shared" si="17"/>
        <v>1</v>
      </c>
      <c r="I32" s="430" t="s">
        <v>113</v>
      </c>
      <c r="J32" s="430" t="s">
        <v>113</v>
      </c>
      <c r="K32" s="430" t="s">
        <v>113</v>
      </c>
      <c r="L32" s="430" t="s">
        <v>113</v>
      </c>
      <c r="M32" s="430" t="s">
        <v>113</v>
      </c>
      <c r="N32" s="430" t="s">
        <v>113</v>
      </c>
      <c r="O32" s="430" t="s">
        <v>113</v>
      </c>
      <c r="P32" s="430" t="s">
        <v>113</v>
      </c>
      <c r="Q32" s="430" t="s">
        <v>112</v>
      </c>
      <c r="R32" s="430" t="s">
        <v>113</v>
      </c>
      <c r="S32" s="430" t="s">
        <v>113</v>
      </c>
      <c r="T32" s="430" t="s">
        <v>113</v>
      </c>
      <c r="U32" s="430" t="s">
        <v>113</v>
      </c>
      <c r="V32" s="430" t="s">
        <v>113</v>
      </c>
      <c r="W32" s="430" t="s">
        <v>113</v>
      </c>
      <c r="X32" s="430" t="s">
        <v>112</v>
      </c>
      <c r="Y32" s="430" t="s">
        <v>113</v>
      </c>
      <c r="Z32" s="430" t="s">
        <v>112</v>
      </c>
      <c r="AA32" s="430" t="s">
        <v>112</v>
      </c>
      <c r="AB32" s="86">
        <f>IF(X32="Si","19",COUNTIF(I32:AA33,"si"))</f>
        <v>15</v>
      </c>
      <c r="AC32" s="86">
        <f t="shared" si="1"/>
        <v>20</v>
      </c>
      <c r="AD32" s="447" t="s">
        <v>233</v>
      </c>
      <c r="AE32" s="297">
        <f>H32*AC32</f>
        <v>20</v>
      </c>
      <c r="AF32" s="447" t="str">
        <f>VLOOKUP(AE32,[5]Hoja2!$D$25:$E$67,2,0)</f>
        <v>20-Extrema</v>
      </c>
      <c r="AG32" s="110" t="s">
        <v>243</v>
      </c>
      <c r="AH32" s="233" t="s">
        <v>115</v>
      </c>
      <c r="AI32" s="297">
        <f t="shared" si="2"/>
        <v>15</v>
      </c>
      <c r="AJ32" s="233" t="s">
        <v>116</v>
      </c>
      <c r="AK32" s="297">
        <f t="shared" si="3"/>
        <v>15</v>
      </c>
      <c r="AL32" s="233" t="s">
        <v>117</v>
      </c>
      <c r="AM32" s="297">
        <f t="shared" si="4"/>
        <v>15</v>
      </c>
      <c r="AN32" s="233" t="s">
        <v>136</v>
      </c>
      <c r="AO32" s="297">
        <f t="shared" si="5"/>
        <v>10</v>
      </c>
      <c r="AP32" s="233" t="s">
        <v>119</v>
      </c>
      <c r="AQ32" s="297">
        <f t="shared" si="6"/>
        <v>15</v>
      </c>
      <c r="AR32" s="265" t="s">
        <v>120</v>
      </c>
      <c r="AS32" s="274">
        <f t="shared" si="7"/>
        <v>15</v>
      </c>
      <c r="AT32" s="230" t="s">
        <v>121</v>
      </c>
      <c r="AU32" s="297">
        <f t="shared" si="8"/>
        <v>10</v>
      </c>
      <c r="AV32" s="297">
        <f t="shared" si="9"/>
        <v>95</v>
      </c>
      <c r="AW32" s="233"/>
      <c r="AX32" s="270" t="str">
        <f t="shared" si="10"/>
        <v>Moderado</v>
      </c>
      <c r="AY32" s="266" t="s">
        <v>123</v>
      </c>
      <c r="AZ32" s="270" t="str">
        <f t="shared" si="11"/>
        <v>Moderado</v>
      </c>
      <c r="BA32" s="87">
        <f t="shared" si="12"/>
        <v>75</v>
      </c>
      <c r="BB32" s="456">
        <f>AVERAGE(BA32:BA34)</f>
        <v>75</v>
      </c>
      <c r="BC32" s="254" t="str">
        <f>IF(BB32&lt;50,"Débil",IF(AND(BB32&gt;=50,BB32&lt;99),"Moderado",IF(BB32=100,"Fuerte",)))</f>
        <v>Moderado</v>
      </c>
      <c r="BD32" s="456"/>
      <c r="BE32" s="258">
        <f t="shared" si="13"/>
        <v>1</v>
      </c>
      <c r="BF32" s="258">
        <f t="shared" si="14"/>
        <v>1</v>
      </c>
      <c r="BG32" s="392" t="str">
        <f>IF(BF32=1,[5]Hoja2!$H$3,IF(BF32=2,[5]Hoja2!$H$4,IF(BF32=3,[5]Hoja2!$H$5,IF(BF32=4,[5]Hoja2!$H$6,IF(BF32=5,[5]Hoja2!$H$7,0)))))</f>
        <v>1-Rara vez</v>
      </c>
      <c r="BH32" s="258">
        <f t="shared" si="16"/>
        <v>20</v>
      </c>
      <c r="BI32" s="392" t="str">
        <f>AD32</f>
        <v>Catastrófico</v>
      </c>
      <c r="BJ32" s="258">
        <f t="shared" si="15"/>
        <v>20</v>
      </c>
      <c r="BK32" s="392" t="str">
        <f>VLOOKUP(BJ32,[5]Hoja2!$D$53:$E$67,2,0)</f>
        <v>20-Extrema</v>
      </c>
      <c r="BL32" s="111" t="s">
        <v>244</v>
      </c>
      <c r="BM32" s="112" t="s">
        <v>598</v>
      </c>
      <c r="BN32" s="113" t="s">
        <v>245</v>
      </c>
      <c r="BO32" s="114" t="s">
        <v>246</v>
      </c>
      <c r="BP32" s="384" t="s">
        <v>564</v>
      </c>
    </row>
    <row r="33" spans="1:68" s="79" customFormat="1" ht="64.5" hidden="1" customHeight="1" thickBot="1">
      <c r="A33" s="421"/>
      <c r="B33" s="428"/>
      <c r="C33" s="418"/>
      <c r="D33" s="261" t="s">
        <v>247</v>
      </c>
      <c r="E33" s="415"/>
      <c r="F33" s="504"/>
      <c r="G33" s="431"/>
      <c r="H33" s="108" t="str">
        <f t="shared" si="17"/>
        <v/>
      </c>
      <c r="I33" s="431"/>
      <c r="J33" s="431"/>
      <c r="K33" s="431"/>
      <c r="L33" s="431"/>
      <c r="M33" s="431"/>
      <c r="N33" s="431"/>
      <c r="O33" s="431"/>
      <c r="P33" s="431"/>
      <c r="Q33" s="431"/>
      <c r="R33" s="431"/>
      <c r="S33" s="431"/>
      <c r="T33" s="431"/>
      <c r="U33" s="431"/>
      <c r="V33" s="431"/>
      <c r="W33" s="431"/>
      <c r="X33" s="431"/>
      <c r="Y33" s="431"/>
      <c r="Z33" s="431"/>
      <c r="AA33" s="431"/>
      <c r="AB33" s="86">
        <f>IF(X33="Si","19",COUNTIF(I33:AA34,"si"))</f>
        <v>0</v>
      </c>
      <c r="AC33" s="86">
        <f t="shared" si="1"/>
        <v>5</v>
      </c>
      <c r="AD33" s="449"/>
      <c r="AE33" s="297" t="e">
        <f>H33*AC33</f>
        <v>#VALUE!</v>
      </c>
      <c r="AF33" s="449"/>
      <c r="AG33" s="115" t="s">
        <v>248</v>
      </c>
      <c r="AH33" s="231" t="s">
        <v>115</v>
      </c>
      <c r="AI33" s="297">
        <f t="shared" si="2"/>
        <v>15</v>
      </c>
      <c r="AJ33" s="231" t="s">
        <v>116</v>
      </c>
      <c r="AK33" s="297">
        <f t="shared" si="3"/>
        <v>15</v>
      </c>
      <c r="AL33" s="231" t="s">
        <v>117</v>
      </c>
      <c r="AM33" s="297">
        <f t="shared" si="4"/>
        <v>15</v>
      </c>
      <c r="AN33" s="231" t="s">
        <v>136</v>
      </c>
      <c r="AO33" s="297">
        <f t="shared" si="5"/>
        <v>10</v>
      </c>
      <c r="AP33" s="231" t="s">
        <v>119</v>
      </c>
      <c r="AQ33" s="297">
        <f t="shared" si="6"/>
        <v>15</v>
      </c>
      <c r="AR33" s="261" t="s">
        <v>120</v>
      </c>
      <c r="AS33" s="297">
        <f t="shared" si="7"/>
        <v>15</v>
      </c>
      <c r="AT33" s="231" t="s">
        <v>121</v>
      </c>
      <c r="AU33" s="275">
        <f t="shared" si="8"/>
        <v>10</v>
      </c>
      <c r="AV33" s="297">
        <f t="shared" si="9"/>
        <v>95</v>
      </c>
      <c r="AW33" s="231"/>
      <c r="AX33" s="270" t="str">
        <f t="shared" si="10"/>
        <v>Moderado</v>
      </c>
      <c r="AY33" s="273" t="s">
        <v>123</v>
      </c>
      <c r="AZ33" s="270" t="str">
        <f t="shared" si="11"/>
        <v>Moderado</v>
      </c>
      <c r="BA33" s="87">
        <f t="shared" si="12"/>
        <v>75</v>
      </c>
      <c r="BB33" s="457"/>
      <c r="BC33" s="255"/>
      <c r="BD33" s="457"/>
      <c r="BE33" s="258" t="e">
        <f t="shared" si="13"/>
        <v>#VALUE!</v>
      </c>
      <c r="BF33" s="258" t="e">
        <f t="shared" si="14"/>
        <v>#VALUE!</v>
      </c>
      <c r="BG33" s="393"/>
      <c r="BH33" s="258">
        <f t="shared" si="16"/>
        <v>5</v>
      </c>
      <c r="BI33" s="393"/>
      <c r="BJ33" s="258" t="e">
        <f t="shared" si="15"/>
        <v>#VALUE!</v>
      </c>
      <c r="BK33" s="393"/>
      <c r="BL33" s="116" t="s">
        <v>249</v>
      </c>
      <c r="BM33" s="112" t="s">
        <v>598</v>
      </c>
      <c r="BN33" s="113" t="s">
        <v>245</v>
      </c>
      <c r="BO33" s="114" t="s">
        <v>246</v>
      </c>
      <c r="BP33" s="385"/>
    </row>
    <row r="34" spans="1:68" s="79" customFormat="1" ht="76.5" hidden="1" customHeight="1" thickBot="1">
      <c r="A34" s="519"/>
      <c r="B34" s="429"/>
      <c r="C34" s="419"/>
      <c r="D34" s="117" t="s">
        <v>250</v>
      </c>
      <c r="E34" s="416"/>
      <c r="F34" s="446"/>
      <c r="G34" s="432"/>
      <c r="H34" s="108" t="str">
        <f t="shared" si="17"/>
        <v/>
      </c>
      <c r="I34" s="432"/>
      <c r="J34" s="432"/>
      <c r="K34" s="432"/>
      <c r="L34" s="432"/>
      <c r="M34" s="432"/>
      <c r="N34" s="432"/>
      <c r="O34" s="432"/>
      <c r="P34" s="432"/>
      <c r="Q34" s="432"/>
      <c r="R34" s="432"/>
      <c r="S34" s="432"/>
      <c r="T34" s="432"/>
      <c r="U34" s="432"/>
      <c r="V34" s="432"/>
      <c r="W34" s="432"/>
      <c r="X34" s="432"/>
      <c r="Y34" s="432"/>
      <c r="Z34" s="432"/>
      <c r="AA34" s="432"/>
      <c r="AB34" s="86">
        <f>IF(X34="Si","19",COUNTIF(I34:AA35,"si"))</f>
        <v>5</v>
      </c>
      <c r="AC34" s="86">
        <f t="shared" si="1"/>
        <v>5</v>
      </c>
      <c r="AD34" s="448"/>
      <c r="AE34" s="287" t="e">
        <f>H34*AC34</f>
        <v>#VALUE!</v>
      </c>
      <c r="AF34" s="448"/>
      <c r="AG34" s="118" t="s">
        <v>251</v>
      </c>
      <c r="AH34" s="234" t="s">
        <v>115</v>
      </c>
      <c r="AI34" s="287">
        <f t="shared" si="2"/>
        <v>15</v>
      </c>
      <c r="AJ34" s="234" t="s">
        <v>116</v>
      </c>
      <c r="AK34" s="287">
        <f t="shared" si="3"/>
        <v>15</v>
      </c>
      <c r="AL34" s="234" t="s">
        <v>117</v>
      </c>
      <c r="AM34" s="287">
        <f t="shared" si="4"/>
        <v>15</v>
      </c>
      <c r="AN34" s="234" t="s">
        <v>136</v>
      </c>
      <c r="AO34" s="287">
        <f t="shared" si="5"/>
        <v>10</v>
      </c>
      <c r="AP34" s="234" t="s">
        <v>119</v>
      </c>
      <c r="AQ34" s="287">
        <f t="shared" si="6"/>
        <v>15</v>
      </c>
      <c r="AR34" s="262" t="s">
        <v>120</v>
      </c>
      <c r="AS34" s="287">
        <f t="shared" si="7"/>
        <v>15</v>
      </c>
      <c r="AT34" s="232" t="s">
        <v>121</v>
      </c>
      <c r="AU34" s="287">
        <f t="shared" si="8"/>
        <v>10</v>
      </c>
      <c r="AV34" s="287">
        <f t="shared" si="9"/>
        <v>95</v>
      </c>
      <c r="AW34" s="234"/>
      <c r="AX34" s="258" t="str">
        <f t="shared" si="10"/>
        <v>Moderado</v>
      </c>
      <c r="AY34" s="235" t="s">
        <v>123</v>
      </c>
      <c r="AZ34" s="258" t="str">
        <f t="shared" si="11"/>
        <v>Moderado</v>
      </c>
      <c r="BA34" s="97">
        <f t="shared" si="12"/>
        <v>75</v>
      </c>
      <c r="BB34" s="458"/>
      <c r="BC34" s="255" t="str">
        <f>IF(BB34&lt;50,"Débil",IF(AND(BB34&gt;=50,BB34&lt;99),"Moderado",IF(BB34=100,"Fuerte",)))</f>
        <v>Débil</v>
      </c>
      <c r="BD34" s="458"/>
      <c r="BE34" s="258" t="e">
        <f t="shared" si="13"/>
        <v>#VALUE!</v>
      </c>
      <c r="BF34" s="258" t="e">
        <f t="shared" si="14"/>
        <v>#VALUE!</v>
      </c>
      <c r="BG34" s="394"/>
      <c r="BH34" s="258">
        <f t="shared" si="16"/>
        <v>5</v>
      </c>
      <c r="BI34" s="394"/>
      <c r="BJ34" s="258" t="e">
        <f t="shared" si="15"/>
        <v>#VALUE!</v>
      </c>
      <c r="BK34" s="394"/>
      <c r="BL34" s="119" t="s">
        <v>252</v>
      </c>
      <c r="BM34" s="112" t="s">
        <v>598</v>
      </c>
      <c r="BN34" s="120" t="s">
        <v>245</v>
      </c>
      <c r="BO34" s="121" t="s">
        <v>246</v>
      </c>
      <c r="BP34" s="386"/>
    </row>
    <row r="35" spans="1:68" ht="55.25" customHeight="1" thickBot="1">
      <c r="A35" s="530">
        <v>8</v>
      </c>
      <c r="B35" s="433" t="s">
        <v>567</v>
      </c>
      <c r="C35" s="436" t="s">
        <v>567</v>
      </c>
      <c r="D35" s="236" t="s">
        <v>568</v>
      </c>
      <c r="E35" s="414" t="s">
        <v>232</v>
      </c>
      <c r="F35" s="533" t="s">
        <v>571</v>
      </c>
      <c r="G35" s="442" t="s">
        <v>167</v>
      </c>
      <c r="H35" s="122" t="str">
        <f t="shared" si="17"/>
        <v>3</v>
      </c>
      <c r="I35" s="423" t="s">
        <v>113</v>
      </c>
      <c r="J35" s="423" t="s">
        <v>112</v>
      </c>
      <c r="K35" s="423" t="s">
        <v>112</v>
      </c>
      <c r="L35" s="423" t="s">
        <v>112</v>
      </c>
      <c r="M35" s="423" t="s">
        <v>112</v>
      </c>
      <c r="N35" s="423" t="s">
        <v>113</v>
      </c>
      <c r="O35" s="423" t="s">
        <v>113</v>
      </c>
      <c r="P35" s="423" t="s">
        <v>113</v>
      </c>
      <c r="Q35" s="423" t="s">
        <v>112</v>
      </c>
      <c r="R35" s="423" t="s">
        <v>112</v>
      </c>
      <c r="S35" s="423" t="s">
        <v>113</v>
      </c>
      <c r="T35" s="423" t="s">
        <v>112</v>
      </c>
      <c r="U35" s="423" t="s">
        <v>112</v>
      </c>
      <c r="V35" s="423" t="s">
        <v>112</v>
      </c>
      <c r="W35" s="423" t="s">
        <v>112</v>
      </c>
      <c r="X35" s="423" t="s">
        <v>112</v>
      </c>
      <c r="Y35" s="423" t="s">
        <v>112</v>
      </c>
      <c r="Z35" s="423" t="s">
        <v>112</v>
      </c>
      <c r="AA35" s="423" t="s">
        <v>112</v>
      </c>
      <c r="AB35" s="123">
        <f>IF(X35="Si","19",COUNTIF(I35:AA38,"si"))</f>
        <v>5</v>
      </c>
      <c r="AC35" s="123">
        <f t="shared" si="1"/>
        <v>5</v>
      </c>
      <c r="AD35" s="442" t="s">
        <v>138</v>
      </c>
      <c r="AE35" s="240">
        <f>H35*AC35</f>
        <v>15</v>
      </c>
      <c r="AF35" s="442" t="str">
        <f>VLOOKUP(AE35,[5]Hoja2!$D$25:$E$67,2,0)</f>
        <v>5-Extrema</v>
      </c>
      <c r="AG35" s="245" t="s">
        <v>235</v>
      </c>
      <c r="AH35" s="233" t="s">
        <v>115</v>
      </c>
      <c r="AI35" s="240">
        <f t="shared" si="2"/>
        <v>15</v>
      </c>
      <c r="AJ35" s="233" t="s">
        <v>116</v>
      </c>
      <c r="AK35" s="240">
        <f t="shared" si="3"/>
        <v>15</v>
      </c>
      <c r="AL35" s="233" t="s">
        <v>117</v>
      </c>
      <c r="AM35" s="240">
        <f t="shared" si="4"/>
        <v>15</v>
      </c>
      <c r="AN35" s="233" t="s">
        <v>118</v>
      </c>
      <c r="AO35" s="240">
        <f t="shared" si="5"/>
        <v>15</v>
      </c>
      <c r="AP35" s="233" t="s">
        <v>119</v>
      </c>
      <c r="AQ35" s="240">
        <f t="shared" si="6"/>
        <v>15</v>
      </c>
      <c r="AR35" s="124" t="s">
        <v>120</v>
      </c>
      <c r="AS35" s="240">
        <f t="shared" si="7"/>
        <v>15</v>
      </c>
      <c r="AT35" s="228" t="s">
        <v>121</v>
      </c>
      <c r="AU35" s="240">
        <f t="shared" si="8"/>
        <v>10</v>
      </c>
      <c r="AV35" s="240">
        <f t="shared" si="9"/>
        <v>100</v>
      </c>
      <c r="AW35" s="248" t="s">
        <v>235</v>
      </c>
      <c r="AX35" s="97" t="str">
        <f t="shared" si="10"/>
        <v>Fuerte</v>
      </c>
      <c r="AY35" s="87" t="s">
        <v>138</v>
      </c>
      <c r="AZ35" s="87" t="s">
        <v>138</v>
      </c>
      <c r="BA35" s="125">
        <f t="shared" si="12"/>
        <v>75</v>
      </c>
      <c r="BB35" s="461">
        <f>AVERAGE(BA35:BA39)</f>
        <v>75</v>
      </c>
      <c r="BC35" s="268" t="str">
        <f>IF(BB35&lt;50,"Débil",IF(AND(BB35&gt;=50,BB35&lt;99),"Moderado",IF(BB35=100,"Fuerte",)))</f>
        <v>Moderado</v>
      </c>
      <c r="BD35" s="461"/>
      <c r="BE35" s="283">
        <f t="shared" si="13"/>
        <v>3</v>
      </c>
      <c r="BF35" s="283">
        <f t="shared" si="14"/>
        <v>3</v>
      </c>
      <c r="BG35" s="464" t="str">
        <f>IF(BF35=1,[5]Hoja2!$H$3,IF(BF35=2,[5]Hoja2!$H$4,IF(BF35=3,[5]Hoja2!$H$5,IF(BF35=4,[5]Hoja2!$H$6,IF(BF35=5,[5]Hoja2!$H$7,0)))))</f>
        <v>3-Posible</v>
      </c>
      <c r="BH35" s="283">
        <f t="shared" si="16"/>
        <v>5</v>
      </c>
      <c r="BI35" s="464" t="str">
        <f>AD35</f>
        <v>Moderado</v>
      </c>
      <c r="BJ35" s="283">
        <f t="shared" si="15"/>
        <v>15</v>
      </c>
      <c r="BK35" s="464" t="str">
        <f>VLOOKUP(BJ35,[5]Hoja2!$D$53:$E$67,2,0)</f>
        <v>15-Alta</v>
      </c>
      <c r="BL35" s="124" t="s">
        <v>577</v>
      </c>
      <c r="BM35" s="436" t="s">
        <v>599</v>
      </c>
      <c r="BN35" s="103">
        <v>44530</v>
      </c>
      <c r="BO35" s="109" t="s">
        <v>581</v>
      </c>
      <c r="BP35" s="459" t="s">
        <v>584</v>
      </c>
    </row>
    <row r="36" spans="1:68" ht="49" thickBot="1">
      <c r="A36" s="421"/>
      <c r="B36" s="434"/>
      <c r="C36" s="437"/>
      <c r="D36" s="237"/>
      <c r="E36" s="415"/>
      <c r="F36" s="534"/>
      <c r="G36" s="443"/>
      <c r="H36" s="126"/>
      <c r="I36" s="424"/>
      <c r="J36" s="424"/>
      <c r="K36" s="424"/>
      <c r="L36" s="424"/>
      <c r="M36" s="424"/>
      <c r="N36" s="424"/>
      <c r="O36" s="424"/>
      <c r="P36" s="424"/>
      <c r="Q36" s="424"/>
      <c r="R36" s="424"/>
      <c r="S36" s="424"/>
      <c r="T36" s="424"/>
      <c r="U36" s="424"/>
      <c r="V36" s="424"/>
      <c r="W36" s="424"/>
      <c r="X36" s="424"/>
      <c r="Y36" s="424"/>
      <c r="Z36" s="424"/>
      <c r="AA36" s="424"/>
      <c r="AB36" s="127"/>
      <c r="AC36" s="127"/>
      <c r="AD36" s="443"/>
      <c r="AE36" s="241"/>
      <c r="AF36" s="443"/>
      <c r="AG36" s="245" t="s">
        <v>572</v>
      </c>
      <c r="AH36" s="231" t="s">
        <v>115</v>
      </c>
      <c r="AI36" s="241"/>
      <c r="AJ36" s="231" t="s">
        <v>116</v>
      </c>
      <c r="AK36" s="241"/>
      <c r="AL36" s="231" t="s">
        <v>117</v>
      </c>
      <c r="AM36" s="241"/>
      <c r="AN36" s="231" t="s">
        <v>118</v>
      </c>
      <c r="AO36" s="241"/>
      <c r="AP36" s="231" t="s">
        <v>119</v>
      </c>
      <c r="AQ36" s="241"/>
      <c r="AR36" s="128" t="s">
        <v>120</v>
      </c>
      <c r="AS36" s="241"/>
      <c r="AT36" s="234" t="s">
        <v>121</v>
      </c>
      <c r="AU36" s="241"/>
      <c r="AV36" s="240">
        <f t="shared" si="9"/>
        <v>0</v>
      </c>
      <c r="AW36" s="245" t="s">
        <v>572</v>
      </c>
      <c r="AX36" s="97" t="str">
        <f t="shared" si="10"/>
        <v>Débil</v>
      </c>
      <c r="AY36" s="129" t="s">
        <v>138</v>
      </c>
      <c r="AZ36" s="129" t="s">
        <v>138</v>
      </c>
      <c r="BA36" s="130"/>
      <c r="BB36" s="462"/>
      <c r="BC36" s="269"/>
      <c r="BD36" s="462"/>
      <c r="BE36" s="131"/>
      <c r="BF36" s="131"/>
      <c r="BG36" s="465"/>
      <c r="BH36" s="131"/>
      <c r="BI36" s="465"/>
      <c r="BJ36" s="131"/>
      <c r="BK36" s="465"/>
      <c r="BL36" s="128" t="s">
        <v>578</v>
      </c>
      <c r="BM36" s="437"/>
      <c r="BN36" s="103">
        <v>44377</v>
      </c>
      <c r="BO36" s="109" t="s">
        <v>582</v>
      </c>
      <c r="BP36" s="415"/>
    </row>
    <row r="37" spans="1:68" ht="65" thickBot="1">
      <c r="A37" s="421"/>
      <c r="B37" s="434"/>
      <c r="C37" s="437"/>
      <c r="D37" s="237" t="s">
        <v>236</v>
      </c>
      <c r="E37" s="415"/>
      <c r="F37" s="534"/>
      <c r="G37" s="443"/>
      <c r="H37" s="126"/>
      <c r="I37" s="424"/>
      <c r="J37" s="424"/>
      <c r="K37" s="424"/>
      <c r="L37" s="424"/>
      <c r="M37" s="424"/>
      <c r="N37" s="424"/>
      <c r="O37" s="424"/>
      <c r="P37" s="424"/>
      <c r="Q37" s="424"/>
      <c r="R37" s="424"/>
      <c r="S37" s="424"/>
      <c r="T37" s="424"/>
      <c r="U37" s="424"/>
      <c r="V37" s="424"/>
      <c r="W37" s="424"/>
      <c r="X37" s="424"/>
      <c r="Y37" s="424"/>
      <c r="Z37" s="424"/>
      <c r="AA37" s="424"/>
      <c r="AB37" s="127"/>
      <c r="AC37" s="127"/>
      <c r="AD37" s="443"/>
      <c r="AE37" s="241"/>
      <c r="AF37" s="443"/>
      <c r="AG37" s="245" t="s">
        <v>573</v>
      </c>
      <c r="AH37" s="231" t="s">
        <v>115</v>
      </c>
      <c r="AI37" s="241"/>
      <c r="AJ37" s="231" t="s">
        <v>116</v>
      </c>
      <c r="AK37" s="241"/>
      <c r="AL37" s="231" t="s">
        <v>117</v>
      </c>
      <c r="AM37" s="241"/>
      <c r="AN37" s="231" t="s">
        <v>118</v>
      </c>
      <c r="AO37" s="241"/>
      <c r="AP37" s="231" t="s">
        <v>119</v>
      </c>
      <c r="AQ37" s="241"/>
      <c r="AR37" s="128" t="s">
        <v>120</v>
      </c>
      <c r="AS37" s="241"/>
      <c r="AT37" s="234" t="s">
        <v>121</v>
      </c>
      <c r="AU37" s="241"/>
      <c r="AV37" s="240">
        <f t="shared" si="9"/>
        <v>0</v>
      </c>
      <c r="AW37" s="245" t="s">
        <v>575</v>
      </c>
      <c r="AX37" s="97" t="str">
        <f t="shared" si="10"/>
        <v>Débil</v>
      </c>
      <c r="AY37" s="129" t="s">
        <v>138</v>
      </c>
      <c r="AZ37" s="129" t="s">
        <v>138</v>
      </c>
      <c r="BA37" s="130"/>
      <c r="BB37" s="462"/>
      <c r="BC37" s="269"/>
      <c r="BD37" s="462"/>
      <c r="BE37" s="131"/>
      <c r="BF37" s="131"/>
      <c r="BG37" s="465"/>
      <c r="BH37" s="131"/>
      <c r="BI37" s="465"/>
      <c r="BJ37" s="131"/>
      <c r="BK37" s="465"/>
      <c r="BL37" s="128" t="s">
        <v>579</v>
      </c>
      <c r="BM37" s="437"/>
      <c r="BN37" s="103">
        <v>44530</v>
      </c>
      <c r="BO37" s="109" t="s">
        <v>581</v>
      </c>
      <c r="BP37" s="415"/>
    </row>
    <row r="38" spans="1:68" ht="72" customHeight="1" thickBot="1">
      <c r="A38" s="421"/>
      <c r="B38" s="434"/>
      <c r="C38" s="437"/>
      <c r="D38" s="238" t="s">
        <v>569</v>
      </c>
      <c r="E38" s="415"/>
      <c r="F38" s="534"/>
      <c r="G38" s="443"/>
      <c r="H38" s="132" t="str">
        <f t="shared" ref="H38:H49" si="18">MID(G38,1,1)</f>
        <v/>
      </c>
      <c r="I38" s="424"/>
      <c r="J38" s="424"/>
      <c r="K38" s="424"/>
      <c r="L38" s="424"/>
      <c r="M38" s="424"/>
      <c r="N38" s="424"/>
      <c r="O38" s="424"/>
      <c r="P38" s="424"/>
      <c r="Q38" s="424"/>
      <c r="R38" s="424"/>
      <c r="S38" s="424"/>
      <c r="T38" s="424"/>
      <c r="U38" s="424"/>
      <c r="V38" s="424"/>
      <c r="W38" s="424"/>
      <c r="X38" s="424"/>
      <c r="Y38" s="424"/>
      <c r="Z38" s="424"/>
      <c r="AA38" s="424"/>
      <c r="AB38" s="133">
        <f>IF(X38="Si","19",COUNTIF(I38:AA39,"si"))</f>
        <v>0</v>
      </c>
      <c r="AC38" s="133">
        <f t="shared" ref="AC38:AC49" si="19">VALUE(IF(AB38&lt;=5,5,IF(AND(AB38&gt;5,AB38&lt;=11),10,IF(AB38&gt;11,20,0))))</f>
        <v>5</v>
      </c>
      <c r="AD38" s="443"/>
      <c r="AE38" s="242" t="e">
        <f t="shared" ref="AE38:AE49" si="20">H38*AC38</f>
        <v>#VALUE!</v>
      </c>
      <c r="AF38" s="443"/>
      <c r="AG38" s="245" t="s">
        <v>574</v>
      </c>
      <c r="AH38" s="231" t="s">
        <v>115</v>
      </c>
      <c r="AI38" s="242">
        <f>IF(AH38="asignado",15,0)</f>
        <v>15</v>
      </c>
      <c r="AJ38" s="231" t="s">
        <v>116</v>
      </c>
      <c r="AK38" s="242">
        <f>IF(AJ38="adecuado",15,0)</f>
        <v>15</v>
      </c>
      <c r="AL38" s="231" t="s">
        <v>117</v>
      </c>
      <c r="AM38" s="242">
        <f>IF(AL38="oportuna",15,0)</f>
        <v>15</v>
      </c>
      <c r="AN38" s="231" t="s">
        <v>118</v>
      </c>
      <c r="AO38" s="242">
        <f>IF(AN38="prevenir",15,IF(AN38="detectar",10,0))</f>
        <v>15</v>
      </c>
      <c r="AP38" s="231" t="s">
        <v>119</v>
      </c>
      <c r="AQ38" s="242">
        <f>IF(AP38="confiable",15,0)</f>
        <v>15</v>
      </c>
      <c r="AR38" s="128" t="s">
        <v>120</v>
      </c>
      <c r="AS38" s="242">
        <f>IF(AR38="Se investigan y resuelven oportunamente ",15,0)</f>
        <v>15</v>
      </c>
      <c r="AT38" s="234" t="s">
        <v>121</v>
      </c>
      <c r="AU38" s="242">
        <f t="shared" ref="AU38:AU54" si="21">IF(AT38="completa",10,IF(AT38="incompleta",5,0))</f>
        <v>10</v>
      </c>
      <c r="AV38" s="242">
        <f t="shared" si="9"/>
        <v>100</v>
      </c>
      <c r="AW38" s="245" t="s">
        <v>576</v>
      </c>
      <c r="AX38" s="97" t="str">
        <f t="shared" si="10"/>
        <v>Fuerte</v>
      </c>
      <c r="AY38" s="129" t="s">
        <v>138</v>
      </c>
      <c r="AZ38" s="129" t="s">
        <v>138</v>
      </c>
      <c r="BA38" s="134">
        <f>IF(AZ38="Débil",0,IF(AZ38="Moderado",75,IF(AZ38="Fuerte",100,)))</f>
        <v>75</v>
      </c>
      <c r="BB38" s="462"/>
      <c r="BC38" s="269"/>
      <c r="BD38" s="462"/>
      <c r="BE38" s="284" t="e">
        <f t="shared" ref="BE38:BE49" si="22">VALUE(IF(AND(BC38="Fuerte",BD38="Si"),H38-2,IF(AND(BC38="Moderado",BD38="Si"),H38-1,H38)))</f>
        <v>#VALUE!</v>
      </c>
      <c r="BF38" s="284" t="e">
        <f t="shared" ref="BF38:BF48" si="23">IF(BE38&lt;1,1,BE38)</f>
        <v>#VALUE!</v>
      </c>
      <c r="BG38" s="465"/>
      <c r="BH38" s="284">
        <f t="shared" ref="BH38:BH49" si="24">AC38</f>
        <v>5</v>
      </c>
      <c r="BI38" s="465"/>
      <c r="BJ38" s="284" t="e">
        <f t="shared" ref="BJ38:BJ49" si="25">BF38*BH38</f>
        <v>#VALUE!</v>
      </c>
      <c r="BK38" s="465"/>
      <c r="BL38" s="426" t="s">
        <v>580</v>
      </c>
      <c r="BM38" s="437"/>
      <c r="BN38" s="467">
        <v>44530</v>
      </c>
      <c r="BO38" s="389" t="s">
        <v>583</v>
      </c>
      <c r="BP38" s="415"/>
    </row>
    <row r="39" spans="1:68" ht="49" thickBot="1">
      <c r="A39" s="519"/>
      <c r="B39" s="435"/>
      <c r="C39" s="438"/>
      <c r="D39" s="239" t="s">
        <v>570</v>
      </c>
      <c r="E39" s="416"/>
      <c r="F39" s="535"/>
      <c r="G39" s="444"/>
      <c r="H39" s="135" t="str">
        <f t="shared" si="18"/>
        <v/>
      </c>
      <c r="I39" s="425"/>
      <c r="J39" s="425"/>
      <c r="K39" s="425"/>
      <c r="L39" s="425"/>
      <c r="M39" s="425"/>
      <c r="N39" s="425"/>
      <c r="O39" s="425"/>
      <c r="P39" s="425"/>
      <c r="Q39" s="425"/>
      <c r="R39" s="425"/>
      <c r="S39" s="425"/>
      <c r="T39" s="425"/>
      <c r="U39" s="425"/>
      <c r="V39" s="425"/>
      <c r="W39" s="425"/>
      <c r="X39" s="425"/>
      <c r="Y39" s="425"/>
      <c r="Z39" s="425"/>
      <c r="AA39" s="425"/>
      <c r="AB39" s="136">
        <f>IF(X39="Si","19",COUNTIF(I39:AA40,"si"))</f>
        <v>9</v>
      </c>
      <c r="AC39" s="136">
        <f t="shared" si="19"/>
        <v>10</v>
      </c>
      <c r="AD39" s="444"/>
      <c r="AE39" s="243" t="e">
        <f t="shared" si="20"/>
        <v>#VALUE!</v>
      </c>
      <c r="AF39" s="444"/>
      <c r="AG39" s="263" t="s">
        <v>237</v>
      </c>
      <c r="AH39" s="234" t="s">
        <v>115</v>
      </c>
      <c r="AI39" s="243">
        <f>IF(AH39="asignado",15,0)</f>
        <v>15</v>
      </c>
      <c r="AJ39" s="234" t="s">
        <v>116</v>
      </c>
      <c r="AK39" s="243">
        <f>IF(AJ39="adecuado",15,0)</f>
        <v>15</v>
      </c>
      <c r="AL39" s="234" t="s">
        <v>117</v>
      </c>
      <c r="AM39" s="243">
        <f>IF(AL39="oportuna",15,0)</f>
        <v>15</v>
      </c>
      <c r="AN39" s="234" t="s">
        <v>118</v>
      </c>
      <c r="AO39" s="243">
        <f>IF(AN39="prevenir",15,IF(AN39="detectar",10,0))</f>
        <v>15</v>
      </c>
      <c r="AP39" s="234" t="s">
        <v>119</v>
      </c>
      <c r="AQ39" s="243">
        <f>IF(AP39="confiable",15,0)</f>
        <v>15</v>
      </c>
      <c r="AR39" s="263" t="s">
        <v>120</v>
      </c>
      <c r="AS39" s="243">
        <f>IF(AR39="Se investigan y resuelven oportunamente ",15,0)</f>
        <v>15</v>
      </c>
      <c r="AT39" s="234" t="s">
        <v>121</v>
      </c>
      <c r="AU39" s="243">
        <f t="shared" si="21"/>
        <v>10</v>
      </c>
      <c r="AV39" s="243">
        <f t="shared" si="9"/>
        <v>100</v>
      </c>
      <c r="AW39" s="137" t="s">
        <v>237</v>
      </c>
      <c r="AX39" s="97" t="str">
        <f t="shared" si="10"/>
        <v>Fuerte</v>
      </c>
      <c r="AY39" s="138" t="s">
        <v>138</v>
      </c>
      <c r="AZ39" s="138" t="s">
        <v>138</v>
      </c>
      <c r="BA39" s="139">
        <f>IF(AZ39="Débil",0,IF(AZ39="Moderado",75,IF(AZ39="Fuerte",100,)))</f>
        <v>75</v>
      </c>
      <c r="BB39" s="463"/>
      <c r="BC39" s="269" t="str">
        <f>IF(BB39&lt;50,"Débil",IF(AND(BB39&gt;=50,BB39&lt;99),"Moderado",IF(BB39=100,"Fuerte",)))</f>
        <v>Débil</v>
      </c>
      <c r="BD39" s="463"/>
      <c r="BE39" s="140" t="e">
        <f t="shared" si="22"/>
        <v>#VALUE!</v>
      </c>
      <c r="BF39" s="140" t="e">
        <f t="shared" si="23"/>
        <v>#VALUE!</v>
      </c>
      <c r="BG39" s="466"/>
      <c r="BH39" s="140">
        <f t="shared" si="24"/>
        <v>10</v>
      </c>
      <c r="BI39" s="466"/>
      <c r="BJ39" s="140" t="e">
        <f t="shared" si="25"/>
        <v>#VALUE!</v>
      </c>
      <c r="BK39" s="466"/>
      <c r="BL39" s="419"/>
      <c r="BM39" s="438"/>
      <c r="BN39" s="468"/>
      <c r="BO39" s="391"/>
      <c r="BP39" s="460"/>
    </row>
    <row r="40" spans="1:68" ht="63" customHeight="1" thickBot="1">
      <c r="A40" s="530">
        <v>9</v>
      </c>
      <c r="B40" s="433" t="s">
        <v>238</v>
      </c>
      <c r="C40" s="436" t="s">
        <v>835</v>
      </c>
      <c r="D40" s="236" t="s">
        <v>585</v>
      </c>
      <c r="E40" s="414" t="s">
        <v>232</v>
      </c>
      <c r="F40" s="439" t="s">
        <v>239</v>
      </c>
      <c r="G40" s="442" t="s">
        <v>167</v>
      </c>
      <c r="H40" s="122" t="str">
        <f t="shared" si="18"/>
        <v>3</v>
      </c>
      <c r="I40" s="423" t="s">
        <v>113</v>
      </c>
      <c r="J40" s="423" t="s">
        <v>113</v>
      </c>
      <c r="K40" s="423" t="s">
        <v>113</v>
      </c>
      <c r="L40" s="423" t="s">
        <v>112</v>
      </c>
      <c r="M40" s="423" t="s">
        <v>112</v>
      </c>
      <c r="N40" s="423" t="s">
        <v>113</v>
      </c>
      <c r="O40" s="423" t="s">
        <v>113</v>
      </c>
      <c r="P40" s="423" t="s">
        <v>112</v>
      </c>
      <c r="Q40" s="423" t="s">
        <v>112</v>
      </c>
      <c r="R40" s="423" t="s">
        <v>112</v>
      </c>
      <c r="S40" s="423" t="s">
        <v>113</v>
      </c>
      <c r="T40" s="423" t="s">
        <v>113</v>
      </c>
      <c r="U40" s="423" t="s">
        <v>113</v>
      </c>
      <c r="V40" s="423" t="s">
        <v>112</v>
      </c>
      <c r="W40" s="423" t="s">
        <v>113</v>
      </c>
      <c r="X40" s="423" t="s">
        <v>112</v>
      </c>
      <c r="Y40" s="423" t="s">
        <v>112</v>
      </c>
      <c r="Z40" s="423" t="s">
        <v>112</v>
      </c>
      <c r="AA40" s="423" t="s">
        <v>112</v>
      </c>
      <c r="AB40" s="123">
        <f>IF(X40="Si","19",COUNTIF(I40:AA41,"si"))</f>
        <v>9</v>
      </c>
      <c r="AC40" s="123">
        <f t="shared" si="19"/>
        <v>10</v>
      </c>
      <c r="AD40" s="442" t="s">
        <v>207</v>
      </c>
      <c r="AE40" s="240">
        <f t="shared" si="20"/>
        <v>30</v>
      </c>
      <c r="AF40" s="442" t="str">
        <f>VLOOKUP(AE40,[5]Hoja2!$D$25:$E$67,2,0)</f>
        <v>30-Extrema</v>
      </c>
      <c r="AG40" s="236" t="s">
        <v>587</v>
      </c>
      <c r="AH40" s="233" t="s">
        <v>115</v>
      </c>
      <c r="AI40" s="240">
        <f>IF(AH40="asignado",15,0)</f>
        <v>15</v>
      </c>
      <c r="AJ40" s="233" t="s">
        <v>116</v>
      </c>
      <c r="AK40" s="240">
        <f>IF(AJ40="adecuado",15,0)</f>
        <v>15</v>
      </c>
      <c r="AL40" s="233" t="s">
        <v>117</v>
      </c>
      <c r="AM40" s="240">
        <f>IF(AL40="oportuna",15,0)</f>
        <v>15</v>
      </c>
      <c r="AN40" s="233" t="s">
        <v>118</v>
      </c>
      <c r="AO40" s="240">
        <f>IF(AN40="prevenir",15,IF(AN40="detectar",10,0))</f>
        <v>15</v>
      </c>
      <c r="AP40" s="233" t="s">
        <v>119</v>
      </c>
      <c r="AQ40" s="240">
        <f>IF(AP40="confiable",15,0)</f>
        <v>15</v>
      </c>
      <c r="AR40" s="124" t="s">
        <v>120</v>
      </c>
      <c r="AS40" s="240">
        <f>IF(AR40="Se investigan y resuelven oportunamente ",15,0)</f>
        <v>15</v>
      </c>
      <c r="AT40" s="228" t="s">
        <v>121</v>
      </c>
      <c r="AU40" s="240">
        <f t="shared" si="21"/>
        <v>10</v>
      </c>
      <c r="AV40" s="240">
        <f t="shared" si="9"/>
        <v>100</v>
      </c>
      <c r="AW40" s="124" t="s">
        <v>591</v>
      </c>
      <c r="AX40" s="97" t="str">
        <f t="shared" si="10"/>
        <v>Fuerte</v>
      </c>
      <c r="AY40" s="141" t="s">
        <v>138</v>
      </c>
      <c r="AZ40" s="141" t="s">
        <v>138</v>
      </c>
      <c r="BA40" s="142"/>
      <c r="BB40" s="142"/>
      <c r="BC40" s="392" t="s">
        <v>138</v>
      </c>
      <c r="BD40" s="464" t="s">
        <v>112</v>
      </c>
      <c r="BE40" s="283">
        <f t="shared" si="22"/>
        <v>3</v>
      </c>
      <c r="BF40" s="283">
        <f t="shared" si="23"/>
        <v>3</v>
      </c>
      <c r="BG40" s="414" t="str">
        <f>IF(BF40=1,[5]Hoja2!$H$3,IF(BF40=2,[5]Hoja2!$H$4,IF(BF40=3,[5]Hoja2!$H$5,IF(BF40=4,[5]Hoja2!$H$6,IF(BF40=5,[5]Hoja2!$H$7,0)))))</f>
        <v>3-Posible</v>
      </c>
      <c r="BH40" s="283">
        <f t="shared" si="24"/>
        <v>10</v>
      </c>
      <c r="BI40" s="524" t="str">
        <f>AD40</f>
        <v>Mayor</v>
      </c>
      <c r="BJ40" s="283">
        <f t="shared" si="25"/>
        <v>30</v>
      </c>
      <c r="BK40" s="469" t="s">
        <v>416</v>
      </c>
      <c r="BL40" s="124" t="s">
        <v>594</v>
      </c>
      <c r="BM40" s="93" t="s">
        <v>599</v>
      </c>
      <c r="BN40" s="467">
        <v>44530</v>
      </c>
      <c r="BO40" s="109" t="s">
        <v>582</v>
      </c>
      <c r="BP40" s="459" t="s">
        <v>584</v>
      </c>
    </row>
    <row r="41" spans="1:68" ht="57.75" customHeight="1" thickBot="1">
      <c r="A41" s="421"/>
      <c r="B41" s="434"/>
      <c r="C41" s="437"/>
      <c r="D41" s="238" t="s">
        <v>836</v>
      </c>
      <c r="E41" s="415"/>
      <c r="F41" s="440"/>
      <c r="G41" s="443"/>
      <c r="H41" s="132" t="str">
        <f t="shared" si="18"/>
        <v/>
      </c>
      <c r="I41" s="424"/>
      <c r="J41" s="424"/>
      <c r="K41" s="424"/>
      <c r="L41" s="424"/>
      <c r="M41" s="424"/>
      <c r="N41" s="424"/>
      <c r="O41" s="424"/>
      <c r="P41" s="424"/>
      <c r="Q41" s="424"/>
      <c r="R41" s="424"/>
      <c r="S41" s="424"/>
      <c r="T41" s="424"/>
      <c r="U41" s="424"/>
      <c r="V41" s="424"/>
      <c r="W41" s="424"/>
      <c r="X41" s="424"/>
      <c r="Y41" s="424"/>
      <c r="Z41" s="424"/>
      <c r="AA41" s="424"/>
      <c r="AB41" s="133">
        <f>IF(X41="Si","19",COUNTIF(I41:AA42,"si"))</f>
        <v>0</v>
      </c>
      <c r="AC41" s="133">
        <f t="shared" si="19"/>
        <v>5</v>
      </c>
      <c r="AD41" s="443"/>
      <c r="AE41" s="242" t="e">
        <f t="shared" si="20"/>
        <v>#VALUE!</v>
      </c>
      <c r="AF41" s="443"/>
      <c r="AG41" s="238" t="s">
        <v>588</v>
      </c>
      <c r="AH41" s="231" t="s">
        <v>115</v>
      </c>
      <c r="AI41" s="241"/>
      <c r="AJ41" s="231" t="s">
        <v>116</v>
      </c>
      <c r="AK41" s="241"/>
      <c r="AL41" s="231" t="s">
        <v>117</v>
      </c>
      <c r="AM41" s="241"/>
      <c r="AN41" s="231" t="s">
        <v>118</v>
      </c>
      <c r="AO41" s="241"/>
      <c r="AP41" s="231" t="s">
        <v>119</v>
      </c>
      <c r="AQ41" s="241"/>
      <c r="AR41" s="128" t="s">
        <v>120</v>
      </c>
      <c r="AS41" s="241"/>
      <c r="AT41" s="234" t="s">
        <v>121</v>
      </c>
      <c r="AU41" s="242">
        <f t="shared" si="21"/>
        <v>10</v>
      </c>
      <c r="AV41" s="242">
        <f t="shared" si="9"/>
        <v>10</v>
      </c>
      <c r="AW41" s="128" t="s">
        <v>592</v>
      </c>
      <c r="AX41" s="97" t="str">
        <f t="shared" si="10"/>
        <v>Débil</v>
      </c>
      <c r="AY41" s="143" t="s">
        <v>138</v>
      </c>
      <c r="AZ41" s="143" t="s">
        <v>138</v>
      </c>
      <c r="BA41" s="83"/>
      <c r="BB41" s="83"/>
      <c r="BC41" s="393"/>
      <c r="BD41" s="465"/>
      <c r="BE41" s="284" t="e">
        <f t="shared" si="22"/>
        <v>#VALUE!</v>
      </c>
      <c r="BF41" s="284" t="e">
        <f t="shared" si="23"/>
        <v>#VALUE!</v>
      </c>
      <c r="BG41" s="415"/>
      <c r="BH41" s="284">
        <f t="shared" si="24"/>
        <v>5</v>
      </c>
      <c r="BI41" s="525"/>
      <c r="BJ41" s="284" t="e">
        <f t="shared" si="25"/>
        <v>#VALUE!</v>
      </c>
      <c r="BK41" s="523"/>
      <c r="BL41" s="426" t="s">
        <v>595</v>
      </c>
      <c r="BM41" s="144" t="s">
        <v>27</v>
      </c>
      <c r="BN41" s="468"/>
      <c r="BO41" s="294" t="s">
        <v>581</v>
      </c>
      <c r="BP41" s="415"/>
    </row>
    <row r="42" spans="1:68" ht="72" customHeight="1" thickBot="1">
      <c r="A42" s="421"/>
      <c r="B42" s="434"/>
      <c r="C42" s="437"/>
      <c r="D42" s="238" t="s">
        <v>586</v>
      </c>
      <c r="E42" s="415"/>
      <c r="F42" s="440"/>
      <c r="G42" s="443"/>
      <c r="H42" s="132" t="str">
        <f t="shared" si="18"/>
        <v/>
      </c>
      <c r="I42" s="424"/>
      <c r="J42" s="424"/>
      <c r="K42" s="424"/>
      <c r="L42" s="424"/>
      <c r="M42" s="424"/>
      <c r="N42" s="424"/>
      <c r="O42" s="424"/>
      <c r="P42" s="424"/>
      <c r="Q42" s="424"/>
      <c r="R42" s="424"/>
      <c r="S42" s="424"/>
      <c r="T42" s="424"/>
      <c r="U42" s="424"/>
      <c r="V42" s="424"/>
      <c r="W42" s="424"/>
      <c r="X42" s="424"/>
      <c r="Y42" s="424"/>
      <c r="Z42" s="424"/>
      <c r="AA42" s="424"/>
      <c r="AB42" s="133">
        <f>IF(X42="Si","19",COUNTIF(I42:AA43,"si"))</f>
        <v>0</v>
      </c>
      <c r="AC42" s="133">
        <f t="shared" si="19"/>
        <v>5</v>
      </c>
      <c r="AD42" s="443"/>
      <c r="AE42" s="242" t="e">
        <f t="shared" si="20"/>
        <v>#VALUE!</v>
      </c>
      <c r="AF42" s="443"/>
      <c r="AG42" s="238" t="s">
        <v>589</v>
      </c>
      <c r="AH42" s="231" t="s">
        <v>115</v>
      </c>
      <c r="AI42" s="241"/>
      <c r="AJ42" s="231" t="s">
        <v>116</v>
      </c>
      <c r="AK42" s="241"/>
      <c r="AL42" s="231" t="s">
        <v>117</v>
      </c>
      <c r="AM42" s="241"/>
      <c r="AN42" s="231" t="s">
        <v>118</v>
      </c>
      <c r="AO42" s="241"/>
      <c r="AP42" s="231" t="s">
        <v>119</v>
      </c>
      <c r="AQ42" s="241"/>
      <c r="AR42" s="128" t="s">
        <v>120</v>
      </c>
      <c r="AS42" s="241"/>
      <c r="AT42" s="234" t="s">
        <v>121</v>
      </c>
      <c r="AU42" s="242">
        <f t="shared" si="21"/>
        <v>10</v>
      </c>
      <c r="AV42" s="242">
        <f t="shared" si="9"/>
        <v>10</v>
      </c>
      <c r="AW42" s="128" t="s">
        <v>589</v>
      </c>
      <c r="AX42" s="97" t="str">
        <f t="shared" si="10"/>
        <v>Débil</v>
      </c>
      <c r="AY42" s="143" t="s">
        <v>138</v>
      </c>
      <c r="AZ42" s="143" t="s">
        <v>138</v>
      </c>
      <c r="BA42" s="83"/>
      <c r="BB42" s="83"/>
      <c r="BC42" s="393"/>
      <c r="BD42" s="465"/>
      <c r="BE42" s="284" t="e">
        <f t="shared" si="22"/>
        <v>#VALUE!</v>
      </c>
      <c r="BF42" s="284" t="e">
        <f t="shared" si="23"/>
        <v>#VALUE!</v>
      </c>
      <c r="BG42" s="415"/>
      <c r="BH42" s="284">
        <f t="shared" si="24"/>
        <v>5</v>
      </c>
      <c r="BI42" s="525"/>
      <c r="BJ42" s="284" t="e">
        <f t="shared" si="25"/>
        <v>#VALUE!</v>
      </c>
      <c r="BK42" s="523"/>
      <c r="BL42" s="527"/>
      <c r="BM42" s="93" t="s">
        <v>599</v>
      </c>
      <c r="BN42" s="467">
        <v>44561</v>
      </c>
      <c r="BO42" s="109" t="s">
        <v>581</v>
      </c>
      <c r="BP42" s="415"/>
    </row>
    <row r="43" spans="1:68" ht="49" thickBot="1">
      <c r="A43" s="519"/>
      <c r="B43" s="435"/>
      <c r="C43" s="438"/>
      <c r="D43" s="298" t="s">
        <v>837</v>
      </c>
      <c r="E43" s="416"/>
      <c r="F43" s="441"/>
      <c r="G43" s="444"/>
      <c r="H43" s="145" t="str">
        <f t="shared" si="18"/>
        <v/>
      </c>
      <c r="I43" s="425"/>
      <c r="J43" s="425"/>
      <c r="K43" s="425"/>
      <c r="L43" s="425"/>
      <c r="M43" s="425"/>
      <c r="N43" s="425"/>
      <c r="O43" s="425"/>
      <c r="P43" s="425"/>
      <c r="Q43" s="425"/>
      <c r="R43" s="425"/>
      <c r="S43" s="425"/>
      <c r="T43" s="425"/>
      <c r="U43" s="425"/>
      <c r="V43" s="425"/>
      <c r="W43" s="425"/>
      <c r="X43" s="425"/>
      <c r="Y43" s="425"/>
      <c r="Z43" s="425"/>
      <c r="AA43" s="425"/>
      <c r="AB43" s="146">
        <f>IF(X43="Si","19",COUNTIF(I43:AA43,"si"))</f>
        <v>0</v>
      </c>
      <c r="AC43" s="146">
        <f t="shared" si="19"/>
        <v>5</v>
      </c>
      <c r="AD43" s="444"/>
      <c r="AE43" s="286" t="e">
        <f t="shared" si="20"/>
        <v>#VALUE!</v>
      </c>
      <c r="AF43" s="444"/>
      <c r="AG43" s="244" t="s">
        <v>590</v>
      </c>
      <c r="AH43" s="232" t="s">
        <v>115</v>
      </c>
      <c r="AI43" s="286">
        <f t="shared" ref="AI43:AI54" si="26">IF(AH43="asignado",15,0)</f>
        <v>15</v>
      </c>
      <c r="AJ43" s="232" t="s">
        <v>116</v>
      </c>
      <c r="AK43" s="286">
        <f t="shared" ref="AK43:AK54" si="27">IF(AJ43="adecuado",15,0)</f>
        <v>15</v>
      </c>
      <c r="AL43" s="232" t="s">
        <v>117</v>
      </c>
      <c r="AM43" s="286">
        <f t="shared" ref="AM43:AM54" si="28">IF(AL43="oportuna",15,0)</f>
        <v>15</v>
      </c>
      <c r="AN43" s="232" t="s">
        <v>118</v>
      </c>
      <c r="AO43" s="286">
        <f t="shared" ref="AO43:AO54" si="29">IF(AN43="prevenir",15,IF(AN43="detectar",10,0))</f>
        <v>15</v>
      </c>
      <c r="AP43" s="232" t="s">
        <v>119</v>
      </c>
      <c r="AQ43" s="286">
        <f t="shared" ref="AQ43:AQ54" si="30">IF(AP43="confiable",15,0)</f>
        <v>15</v>
      </c>
      <c r="AR43" s="147" t="s">
        <v>120</v>
      </c>
      <c r="AS43" s="286">
        <f t="shared" ref="AS43:AS54" si="31">IF(AR43="Se investigan y resuelven oportunamente ",15,0)</f>
        <v>15</v>
      </c>
      <c r="AT43" s="232" t="s">
        <v>121</v>
      </c>
      <c r="AU43" s="286">
        <f t="shared" si="21"/>
        <v>10</v>
      </c>
      <c r="AV43" s="286">
        <f t="shared" si="9"/>
        <v>100</v>
      </c>
      <c r="AW43" s="147" t="s">
        <v>593</v>
      </c>
      <c r="AX43" s="102" t="str">
        <f t="shared" si="10"/>
        <v>Fuerte</v>
      </c>
      <c r="AY43" s="148" t="s">
        <v>138</v>
      </c>
      <c r="AZ43" s="148" t="s">
        <v>138</v>
      </c>
      <c r="BA43" s="149"/>
      <c r="BB43" s="149"/>
      <c r="BC43" s="394"/>
      <c r="BD43" s="466"/>
      <c r="BE43" s="285" t="e">
        <f t="shared" si="22"/>
        <v>#VALUE!</v>
      </c>
      <c r="BF43" s="285" t="e">
        <f t="shared" si="23"/>
        <v>#VALUE!</v>
      </c>
      <c r="BG43" s="416"/>
      <c r="BH43" s="285">
        <f t="shared" si="24"/>
        <v>5</v>
      </c>
      <c r="BI43" s="526"/>
      <c r="BJ43" s="285" t="e">
        <f t="shared" si="25"/>
        <v>#VALUE!</v>
      </c>
      <c r="BK43" s="470"/>
      <c r="BL43" s="147" t="s">
        <v>596</v>
      </c>
      <c r="BM43" s="247" t="s">
        <v>599</v>
      </c>
      <c r="BN43" s="468"/>
      <c r="BO43" s="109" t="s">
        <v>597</v>
      </c>
      <c r="BP43" s="460"/>
    </row>
    <row r="44" spans="1:68" ht="42.75" customHeight="1">
      <c r="A44" s="530">
        <v>10</v>
      </c>
      <c r="B44" s="427" t="s">
        <v>823</v>
      </c>
      <c r="C44" s="417" t="s">
        <v>253</v>
      </c>
      <c r="D44" s="265" t="s">
        <v>254</v>
      </c>
      <c r="E44" s="414" t="s">
        <v>255</v>
      </c>
      <c r="F44" s="409" t="s">
        <v>256</v>
      </c>
      <c r="G44" s="430" t="s">
        <v>222</v>
      </c>
      <c r="H44" s="150" t="str">
        <f t="shared" si="18"/>
        <v>1</v>
      </c>
      <c r="I44" s="430" t="s">
        <v>113</v>
      </c>
      <c r="J44" s="430" t="s">
        <v>112</v>
      </c>
      <c r="K44" s="430" t="s">
        <v>112</v>
      </c>
      <c r="L44" s="430" t="s">
        <v>112</v>
      </c>
      <c r="M44" s="430" t="s">
        <v>113</v>
      </c>
      <c r="N44" s="430" t="s">
        <v>112</v>
      </c>
      <c r="O44" s="430" t="s">
        <v>113</v>
      </c>
      <c r="P44" s="430" t="s">
        <v>113</v>
      </c>
      <c r="Q44" s="430" t="s">
        <v>112</v>
      </c>
      <c r="R44" s="430" t="s">
        <v>113</v>
      </c>
      <c r="S44" s="430" t="s">
        <v>113</v>
      </c>
      <c r="T44" s="430" t="s">
        <v>113</v>
      </c>
      <c r="U44" s="430" t="s">
        <v>113</v>
      </c>
      <c r="V44" s="430" t="s">
        <v>113</v>
      </c>
      <c r="W44" s="430" t="s">
        <v>113</v>
      </c>
      <c r="X44" s="430" t="s">
        <v>112</v>
      </c>
      <c r="Y44" s="430" t="s">
        <v>112</v>
      </c>
      <c r="Z44" s="430" t="s">
        <v>112</v>
      </c>
      <c r="AA44" s="430" t="s">
        <v>112</v>
      </c>
      <c r="AB44" s="151">
        <f>IF(X44="Si","19",COUNTIF(I44:AA45,"si"))</f>
        <v>10</v>
      </c>
      <c r="AC44" s="151">
        <f t="shared" si="19"/>
        <v>10</v>
      </c>
      <c r="AD44" s="447" t="s">
        <v>207</v>
      </c>
      <c r="AE44" s="274">
        <f t="shared" si="20"/>
        <v>10</v>
      </c>
      <c r="AF44" s="447" t="str">
        <f>VLOOKUP(AE44,[5]Hoja2!$D$25:$E$67,2,0)</f>
        <v>10-Alta</v>
      </c>
      <c r="AG44" s="265" t="s">
        <v>257</v>
      </c>
      <c r="AH44" s="230" t="s">
        <v>115</v>
      </c>
      <c r="AI44" s="274">
        <f t="shared" si="26"/>
        <v>15</v>
      </c>
      <c r="AJ44" s="230" t="s">
        <v>116</v>
      </c>
      <c r="AK44" s="274">
        <f t="shared" si="27"/>
        <v>15</v>
      </c>
      <c r="AL44" s="230" t="s">
        <v>117</v>
      </c>
      <c r="AM44" s="274">
        <f t="shared" si="28"/>
        <v>15</v>
      </c>
      <c r="AN44" s="230" t="s">
        <v>118</v>
      </c>
      <c r="AO44" s="274">
        <f t="shared" si="29"/>
        <v>15</v>
      </c>
      <c r="AP44" s="230" t="s">
        <v>119</v>
      </c>
      <c r="AQ44" s="274">
        <f t="shared" si="30"/>
        <v>15</v>
      </c>
      <c r="AR44" s="265" t="s">
        <v>120</v>
      </c>
      <c r="AS44" s="274">
        <f t="shared" si="31"/>
        <v>15</v>
      </c>
      <c r="AT44" s="230" t="s">
        <v>121</v>
      </c>
      <c r="AU44" s="274">
        <f t="shared" si="21"/>
        <v>10</v>
      </c>
      <c r="AV44" s="274">
        <f t="shared" si="9"/>
        <v>100</v>
      </c>
      <c r="AW44" s="230"/>
      <c r="AX44" s="279" t="str">
        <f t="shared" si="10"/>
        <v>Fuerte</v>
      </c>
      <c r="AY44" s="272" t="s">
        <v>123</v>
      </c>
      <c r="AZ44" s="279" t="str">
        <f t="shared" ref="AZ44:AZ54" si="32">IF(AND(AX44="Fuerte",AY44="Fuerte"),"Fuerte",IF(AND(AX44="Fuerte",AY44="Moderado"),"Moderado",IF(AND(AX44="Fuerte",AY44="Débil"),"Débil",IF(AND(AX44="Moderado",AY44="Fuerte"),"Moderado",IF(AND(AX44="Moderado",AY44="Moderado"),"Moderado",IF(AND(AX44="Moderado",AY44="Débil"),"Débil",IF(AND(AX44="Débil",AY44="Fuerte"),"Débil",IF(AND(AX44="Débil",AY44="Moderado"),"Débil",IF(AND(AX44="Débil",AY44="Débil"),"Débil",)))))))))</f>
        <v>Fuerte</v>
      </c>
      <c r="BA44" s="106">
        <f t="shared" ref="BA44:BA54" si="33">IF(AZ44="Débil",0,IF(AZ44="Moderado",75,IF(AZ44="Fuerte",100,)))</f>
        <v>100</v>
      </c>
      <c r="BB44" s="389">
        <f>AVERAGE(BA44:BA48)</f>
        <v>100</v>
      </c>
      <c r="BC44" s="279" t="str">
        <f>IF(BB44&lt;50,"Débil",IF(AND(BB44&gt;=50,BB44&lt;99),"Moderado",IF(BB44=100,"Fuerte",)))</f>
        <v>Fuerte</v>
      </c>
      <c r="BD44" s="392" t="s">
        <v>113</v>
      </c>
      <c r="BE44" s="279">
        <f t="shared" si="22"/>
        <v>-1</v>
      </c>
      <c r="BF44" s="279">
        <f t="shared" si="23"/>
        <v>1</v>
      </c>
      <c r="BG44" s="389" t="str">
        <f>IF(BF44=1,[5]Hoja2!$H$3,IF(BF44=2,[5]Hoja2!$H$4,IF(BF44=3,[5]Hoja2!$H$5,IF(BF44=4,[5]Hoja2!$H$6,IF(BF44=5,[5]Hoja2!$H$7,0)))))</f>
        <v>1-Rara vez</v>
      </c>
      <c r="BH44" s="279">
        <f t="shared" si="24"/>
        <v>10</v>
      </c>
      <c r="BI44" s="389" t="str">
        <f>AD44</f>
        <v>Mayor</v>
      </c>
      <c r="BJ44" s="279">
        <f t="shared" si="25"/>
        <v>10</v>
      </c>
      <c r="BK44" s="392" t="str">
        <f>VLOOKUP(BJ44,[5]Hoja2!$D$53:$E$67,2,0)</f>
        <v>10-Alta</v>
      </c>
      <c r="BL44" s="417" t="s">
        <v>565</v>
      </c>
      <c r="BM44" s="417" t="s">
        <v>824</v>
      </c>
      <c r="BN44" s="395">
        <v>44560</v>
      </c>
      <c r="BO44" s="389" t="s">
        <v>565</v>
      </c>
      <c r="BP44" s="384" t="s">
        <v>566</v>
      </c>
    </row>
    <row r="45" spans="1:68" ht="48">
      <c r="A45" s="421"/>
      <c r="B45" s="428"/>
      <c r="C45" s="418"/>
      <c r="D45" s="261" t="s">
        <v>258</v>
      </c>
      <c r="E45" s="415"/>
      <c r="F45" s="504"/>
      <c r="G45" s="431"/>
      <c r="H45" s="288" t="str">
        <f t="shared" si="18"/>
        <v/>
      </c>
      <c r="I45" s="431"/>
      <c r="J45" s="431"/>
      <c r="K45" s="431"/>
      <c r="L45" s="431"/>
      <c r="M45" s="431"/>
      <c r="N45" s="431"/>
      <c r="O45" s="431"/>
      <c r="P45" s="431"/>
      <c r="Q45" s="431"/>
      <c r="R45" s="431"/>
      <c r="S45" s="431"/>
      <c r="T45" s="431"/>
      <c r="U45" s="431"/>
      <c r="V45" s="431"/>
      <c r="W45" s="431"/>
      <c r="X45" s="431"/>
      <c r="Y45" s="431"/>
      <c r="Z45" s="431"/>
      <c r="AA45" s="431"/>
      <c r="AB45" s="143">
        <f>IF(X45="Si","19",COUNTIF(I45:AA46,"si"))</f>
        <v>0</v>
      </c>
      <c r="AC45" s="143">
        <f t="shared" si="19"/>
        <v>5</v>
      </c>
      <c r="AD45" s="449"/>
      <c r="AE45" s="275" t="e">
        <f t="shared" si="20"/>
        <v>#VALUE!</v>
      </c>
      <c r="AF45" s="449"/>
      <c r="AG45" s="261" t="s">
        <v>259</v>
      </c>
      <c r="AH45" s="231" t="s">
        <v>115</v>
      </c>
      <c r="AI45" s="275">
        <f t="shared" si="26"/>
        <v>15</v>
      </c>
      <c r="AJ45" s="231" t="s">
        <v>116</v>
      </c>
      <c r="AK45" s="275">
        <f t="shared" si="27"/>
        <v>15</v>
      </c>
      <c r="AL45" s="231" t="s">
        <v>117</v>
      </c>
      <c r="AM45" s="275">
        <f t="shared" si="28"/>
        <v>15</v>
      </c>
      <c r="AN45" s="231" t="s">
        <v>118</v>
      </c>
      <c r="AO45" s="275">
        <f t="shared" si="29"/>
        <v>15</v>
      </c>
      <c r="AP45" s="231" t="s">
        <v>119</v>
      </c>
      <c r="AQ45" s="275">
        <f t="shared" si="30"/>
        <v>15</v>
      </c>
      <c r="AR45" s="261" t="s">
        <v>120</v>
      </c>
      <c r="AS45" s="275">
        <f t="shared" si="31"/>
        <v>15</v>
      </c>
      <c r="AT45" s="231" t="s">
        <v>121</v>
      </c>
      <c r="AU45" s="275">
        <f t="shared" si="21"/>
        <v>10</v>
      </c>
      <c r="AV45" s="275">
        <f t="shared" si="9"/>
        <v>100</v>
      </c>
      <c r="AW45" s="231"/>
      <c r="AX45" s="271" t="str">
        <f t="shared" si="10"/>
        <v>Fuerte</v>
      </c>
      <c r="AY45" s="273" t="s">
        <v>123</v>
      </c>
      <c r="AZ45" s="271" t="str">
        <f t="shared" si="32"/>
        <v>Fuerte</v>
      </c>
      <c r="BA45" s="129">
        <f t="shared" si="33"/>
        <v>100</v>
      </c>
      <c r="BB45" s="390"/>
      <c r="BC45" s="271"/>
      <c r="BD45" s="393"/>
      <c r="BE45" s="271" t="e">
        <f t="shared" si="22"/>
        <v>#VALUE!</v>
      </c>
      <c r="BF45" s="271" t="e">
        <f t="shared" si="23"/>
        <v>#VALUE!</v>
      </c>
      <c r="BG45" s="390"/>
      <c r="BH45" s="271">
        <f t="shared" si="24"/>
        <v>5</v>
      </c>
      <c r="BI45" s="390"/>
      <c r="BJ45" s="271" t="e">
        <f t="shared" si="25"/>
        <v>#VALUE!</v>
      </c>
      <c r="BK45" s="393"/>
      <c r="BL45" s="418"/>
      <c r="BM45" s="418"/>
      <c r="BN45" s="528"/>
      <c r="BO45" s="390"/>
      <c r="BP45" s="385"/>
    </row>
    <row r="46" spans="1:68" ht="48">
      <c r="A46" s="421"/>
      <c r="B46" s="428"/>
      <c r="C46" s="418"/>
      <c r="D46" s="261" t="s">
        <v>260</v>
      </c>
      <c r="E46" s="415"/>
      <c r="F46" s="504"/>
      <c r="G46" s="431"/>
      <c r="H46" s="288" t="str">
        <f t="shared" si="18"/>
        <v/>
      </c>
      <c r="I46" s="431"/>
      <c r="J46" s="431"/>
      <c r="K46" s="431"/>
      <c r="L46" s="431"/>
      <c r="M46" s="431"/>
      <c r="N46" s="431"/>
      <c r="O46" s="431"/>
      <c r="P46" s="431"/>
      <c r="Q46" s="431"/>
      <c r="R46" s="431"/>
      <c r="S46" s="431"/>
      <c r="T46" s="431"/>
      <c r="U46" s="431"/>
      <c r="V46" s="431"/>
      <c r="W46" s="431"/>
      <c r="X46" s="431"/>
      <c r="Y46" s="431"/>
      <c r="Z46" s="431"/>
      <c r="AA46" s="431"/>
      <c r="AB46" s="143">
        <f>IF(X46="Si","19",COUNTIF(I46:AA47,"si"))</f>
        <v>0</v>
      </c>
      <c r="AC46" s="143">
        <f t="shared" si="19"/>
        <v>5</v>
      </c>
      <c r="AD46" s="449"/>
      <c r="AE46" s="275" t="e">
        <f t="shared" si="20"/>
        <v>#VALUE!</v>
      </c>
      <c r="AF46" s="449"/>
      <c r="AG46" s="261" t="s">
        <v>261</v>
      </c>
      <c r="AH46" s="231" t="s">
        <v>115</v>
      </c>
      <c r="AI46" s="275">
        <f t="shared" si="26"/>
        <v>15</v>
      </c>
      <c r="AJ46" s="231" t="s">
        <v>116</v>
      </c>
      <c r="AK46" s="275">
        <f t="shared" si="27"/>
        <v>15</v>
      </c>
      <c r="AL46" s="231" t="s">
        <v>117</v>
      </c>
      <c r="AM46" s="275">
        <f t="shared" si="28"/>
        <v>15</v>
      </c>
      <c r="AN46" s="231" t="s">
        <v>118</v>
      </c>
      <c r="AO46" s="275">
        <f t="shared" si="29"/>
        <v>15</v>
      </c>
      <c r="AP46" s="231" t="s">
        <v>119</v>
      </c>
      <c r="AQ46" s="275">
        <f t="shared" si="30"/>
        <v>15</v>
      </c>
      <c r="AR46" s="261" t="s">
        <v>120</v>
      </c>
      <c r="AS46" s="275">
        <f t="shared" si="31"/>
        <v>15</v>
      </c>
      <c r="AT46" s="231" t="s">
        <v>121</v>
      </c>
      <c r="AU46" s="275">
        <f t="shared" si="21"/>
        <v>10</v>
      </c>
      <c r="AV46" s="275">
        <f t="shared" si="9"/>
        <v>100</v>
      </c>
      <c r="AW46" s="231"/>
      <c r="AX46" s="271" t="str">
        <f t="shared" si="10"/>
        <v>Fuerte</v>
      </c>
      <c r="AY46" s="273" t="s">
        <v>123</v>
      </c>
      <c r="AZ46" s="271" t="str">
        <f t="shared" si="32"/>
        <v>Fuerte</v>
      </c>
      <c r="BA46" s="129">
        <f t="shared" si="33"/>
        <v>100</v>
      </c>
      <c r="BB46" s="390"/>
      <c r="BC46" s="271" t="str">
        <f>IF(BB46&lt;50,"Débil",IF(AND(BB46&gt;=50,BB46&lt;99),"Moderado",IF(BB46=100,"Fuerte",)))</f>
        <v>Débil</v>
      </c>
      <c r="BD46" s="393"/>
      <c r="BE46" s="271" t="e">
        <f t="shared" si="22"/>
        <v>#VALUE!</v>
      </c>
      <c r="BF46" s="271" t="e">
        <f t="shared" si="23"/>
        <v>#VALUE!</v>
      </c>
      <c r="BG46" s="390"/>
      <c r="BH46" s="271">
        <f t="shared" si="24"/>
        <v>5</v>
      </c>
      <c r="BI46" s="390"/>
      <c r="BJ46" s="271" t="e">
        <f t="shared" si="25"/>
        <v>#VALUE!</v>
      </c>
      <c r="BK46" s="393"/>
      <c r="BL46" s="418"/>
      <c r="BM46" s="418"/>
      <c r="BN46" s="528"/>
      <c r="BO46" s="390"/>
      <c r="BP46" s="385"/>
    </row>
    <row r="47" spans="1:68" ht="48">
      <c r="A47" s="421"/>
      <c r="B47" s="428"/>
      <c r="C47" s="418"/>
      <c r="D47" s="426" t="s">
        <v>262</v>
      </c>
      <c r="E47" s="415"/>
      <c r="F47" s="504"/>
      <c r="G47" s="431"/>
      <c r="H47" s="288" t="str">
        <f t="shared" si="18"/>
        <v/>
      </c>
      <c r="I47" s="431"/>
      <c r="J47" s="431"/>
      <c r="K47" s="431"/>
      <c r="L47" s="431"/>
      <c r="M47" s="431"/>
      <c r="N47" s="431"/>
      <c r="O47" s="431"/>
      <c r="P47" s="431"/>
      <c r="Q47" s="431"/>
      <c r="R47" s="431"/>
      <c r="S47" s="431"/>
      <c r="T47" s="431"/>
      <c r="U47" s="431"/>
      <c r="V47" s="431"/>
      <c r="W47" s="431"/>
      <c r="X47" s="431"/>
      <c r="Y47" s="431"/>
      <c r="Z47" s="431"/>
      <c r="AA47" s="431"/>
      <c r="AB47" s="143">
        <f>IF(X47="Si","19",COUNTIF(I47:AA48,"si"))</f>
        <v>0</v>
      </c>
      <c r="AC47" s="143">
        <f t="shared" si="19"/>
        <v>5</v>
      </c>
      <c r="AD47" s="449"/>
      <c r="AE47" s="275" t="e">
        <f t="shared" si="20"/>
        <v>#VALUE!</v>
      </c>
      <c r="AF47" s="449"/>
      <c r="AG47" s="231" t="s">
        <v>263</v>
      </c>
      <c r="AH47" s="231" t="s">
        <v>115</v>
      </c>
      <c r="AI47" s="275">
        <f t="shared" si="26"/>
        <v>15</v>
      </c>
      <c r="AJ47" s="231" t="s">
        <v>116</v>
      </c>
      <c r="AK47" s="275">
        <f t="shared" si="27"/>
        <v>15</v>
      </c>
      <c r="AL47" s="231" t="s">
        <v>117</v>
      </c>
      <c r="AM47" s="275">
        <f t="shared" si="28"/>
        <v>15</v>
      </c>
      <c r="AN47" s="231" t="s">
        <v>118</v>
      </c>
      <c r="AO47" s="275">
        <f t="shared" si="29"/>
        <v>15</v>
      </c>
      <c r="AP47" s="231" t="s">
        <v>119</v>
      </c>
      <c r="AQ47" s="275">
        <f t="shared" si="30"/>
        <v>15</v>
      </c>
      <c r="AR47" s="261" t="s">
        <v>120</v>
      </c>
      <c r="AS47" s="275">
        <f t="shared" si="31"/>
        <v>15</v>
      </c>
      <c r="AT47" s="231" t="s">
        <v>121</v>
      </c>
      <c r="AU47" s="275">
        <f t="shared" si="21"/>
        <v>10</v>
      </c>
      <c r="AV47" s="275">
        <f t="shared" si="9"/>
        <v>100</v>
      </c>
      <c r="AW47" s="231"/>
      <c r="AX47" s="271" t="str">
        <f t="shared" si="10"/>
        <v>Fuerte</v>
      </c>
      <c r="AY47" s="273" t="s">
        <v>123</v>
      </c>
      <c r="AZ47" s="271" t="str">
        <f t="shared" si="32"/>
        <v>Fuerte</v>
      </c>
      <c r="BA47" s="129">
        <f t="shared" si="33"/>
        <v>100</v>
      </c>
      <c r="BB47" s="390"/>
      <c r="BC47" s="271"/>
      <c r="BD47" s="393"/>
      <c r="BE47" s="271" t="e">
        <f t="shared" si="22"/>
        <v>#VALUE!</v>
      </c>
      <c r="BF47" s="271" t="e">
        <f t="shared" si="23"/>
        <v>#VALUE!</v>
      </c>
      <c r="BG47" s="390"/>
      <c r="BH47" s="271">
        <f t="shared" si="24"/>
        <v>5</v>
      </c>
      <c r="BI47" s="390"/>
      <c r="BJ47" s="271" t="e">
        <f t="shared" si="25"/>
        <v>#VALUE!</v>
      </c>
      <c r="BK47" s="393"/>
      <c r="BL47" s="418"/>
      <c r="BM47" s="418"/>
      <c r="BN47" s="528"/>
      <c r="BO47" s="390"/>
      <c r="BP47" s="385"/>
    </row>
    <row r="48" spans="1:68" ht="49" thickBot="1">
      <c r="A48" s="422"/>
      <c r="B48" s="429"/>
      <c r="C48" s="419"/>
      <c r="D48" s="419"/>
      <c r="E48" s="416"/>
      <c r="F48" s="446"/>
      <c r="G48" s="432"/>
      <c r="H48" s="152" t="str">
        <f t="shared" si="18"/>
        <v/>
      </c>
      <c r="I48" s="432"/>
      <c r="J48" s="432"/>
      <c r="K48" s="432"/>
      <c r="L48" s="432"/>
      <c r="M48" s="432"/>
      <c r="N48" s="432"/>
      <c r="O48" s="432"/>
      <c r="P48" s="432"/>
      <c r="Q48" s="432"/>
      <c r="R48" s="432"/>
      <c r="S48" s="432"/>
      <c r="T48" s="432"/>
      <c r="U48" s="432"/>
      <c r="V48" s="432"/>
      <c r="W48" s="432"/>
      <c r="X48" s="432"/>
      <c r="Y48" s="432"/>
      <c r="Z48" s="432"/>
      <c r="AA48" s="432"/>
      <c r="AB48" s="148" t="e">
        <f>IF(X48="Si","19",COUNTIF(#REF!,"si"))</f>
        <v>#REF!</v>
      </c>
      <c r="AC48" s="148" t="e">
        <f t="shared" si="19"/>
        <v>#REF!</v>
      </c>
      <c r="AD48" s="448"/>
      <c r="AE48" s="276" t="e">
        <f t="shared" si="20"/>
        <v>#VALUE!</v>
      </c>
      <c r="AF48" s="448"/>
      <c r="AG48" s="232" t="s">
        <v>264</v>
      </c>
      <c r="AH48" s="232" t="s">
        <v>115</v>
      </c>
      <c r="AI48" s="276">
        <f t="shared" si="26"/>
        <v>15</v>
      </c>
      <c r="AJ48" s="232" t="s">
        <v>116</v>
      </c>
      <c r="AK48" s="276">
        <f t="shared" si="27"/>
        <v>15</v>
      </c>
      <c r="AL48" s="232" t="s">
        <v>117</v>
      </c>
      <c r="AM48" s="276">
        <f t="shared" si="28"/>
        <v>15</v>
      </c>
      <c r="AN48" s="232" t="s">
        <v>118</v>
      </c>
      <c r="AO48" s="276">
        <f t="shared" si="29"/>
        <v>15</v>
      </c>
      <c r="AP48" s="232" t="s">
        <v>119</v>
      </c>
      <c r="AQ48" s="276">
        <f t="shared" si="30"/>
        <v>15</v>
      </c>
      <c r="AR48" s="249" t="s">
        <v>120</v>
      </c>
      <c r="AS48" s="276">
        <f t="shared" si="31"/>
        <v>15</v>
      </c>
      <c r="AT48" s="232" t="s">
        <v>121</v>
      </c>
      <c r="AU48" s="276">
        <f t="shared" si="21"/>
        <v>10</v>
      </c>
      <c r="AV48" s="276">
        <f t="shared" si="9"/>
        <v>100</v>
      </c>
      <c r="AW48" s="232"/>
      <c r="AX48" s="280" t="str">
        <f t="shared" si="10"/>
        <v>Fuerte</v>
      </c>
      <c r="AY48" s="267" t="s">
        <v>123</v>
      </c>
      <c r="AZ48" s="280" t="str">
        <f t="shared" si="32"/>
        <v>Fuerte</v>
      </c>
      <c r="BA48" s="153">
        <f t="shared" si="33"/>
        <v>100</v>
      </c>
      <c r="BB48" s="391"/>
      <c r="BC48" s="280" t="str">
        <f>IF(BB48&lt;50,"Débil",IF(AND(BB48&gt;=50,BB48&lt;99),"Moderado",IF(BB48=100,"Fuerte",)))</f>
        <v>Débil</v>
      </c>
      <c r="BD48" s="394"/>
      <c r="BE48" s="280" t="e">
        <f t="shared" si="22"/>
        <v>#VALUE!</v>
      </c>
      <c r="BF48" s="280" t="e">
        <f t="shared" si="23"/>
        <v>#VALUE!</v>
      </c>
      <c r="BG48" s="391"/>
      <c r="BH48" s="280" t="e">
        <f t="shared" si="24"/>
        <v>#REF!</v>
      </c>
      <c r="BI48" s="391"/>
      <c r="BJ48" s="280" t="e">
        <f t="shared" si="25"/>
        <v>#VALUE!</v>
      </c>
      <c r="BK48" s="394"/>
      <c r="BL48" s="419"/>
      <c r="BM48" s="419"/>
      <c r="BN48" s="529"/>
      <c r="BO48" s="391"/>
      <c r="BP48" s="386"/>
    </row>
    <row r="49" spans="1:68" ht="57" customHeight="1">
      <c r="A49" s="420">
        <v>11</v>
      </c>
      <c r="B49" s="406" t="s">
        <v>616</v>
      </c>
      <c r="C49" s="397" t="s">
        <v>829</v>
      </c>
      <c r="D49" s="397" t="s">
        <v>617</v>
      </c>
      <c r="E49" s="409" t="s">
        <v>216</v>
      </c>
      <c r="F49" s="411" t="s">
        <v>618</v>
      </c>
      <c r="G49" s="392" t="str">
        <f>'[6]Calificación probabilidad'!D66</f>
        <v/>
      </c>
      <c r="H49" s="392" t="str">
        <f t="shared" si="18"/>
        <v/>
      </c>
      <c r="I49" s="389" t="s">
        <v>113</v>
      </c>
      <c r="J49" s="389" t="s">
        <v>113</v>
      </c>
      <c r="K49" s="389" t="s">
        <v>113</v>
      </c>
      <c r="L49" s="389" t="s">
        <v>113</v>
      </c>
      <c r="M49" s="389" t="s">
        <v>113</v>
      </c>
      <c r="N49" s="389" t="s">
        <v>113</v>
      </c>
      <c r="O49" s="389" t="s">
        <v>112</v>
      </c>
      <c r="P49" s="389" t="s">
        <v>112</v>
      </c>
      <c r="Q49" s="389" t="s">
        <v>113</v>
      </c>
      <c r="R49" s="389" t="s">
        <v>113</v>
      </c>
      <c r="S49" s="389" t="s">
        <v>113</v>
      </c>
      <c r="T49" s="389" t="s">
        <v>113</v>
      </c>
      <c r="U49" s="389" t="s">
        <v>113</v>
      </c>
      <c r="V49" s="389" t="s">
        <v>113</v>
      </c>
      <c r="W49" s="389" t="s">
        <v>113</v>
      </c>
      <c r="X49" s="389" t="s">
        <v>112</v>
      </c>
      <c r="Y49" s="389" t="s">
        <v>112</v>
      </c>
      <c r="Z49" s="389" t="s">
        <v>112</v>
      </c>
      <c r="AA49" s="389" t="s">
        <v>112</v>
      </c>
      <c r="AB49" s="392">
        <f>IF(X49="Si","19",COUNTIF(I49:AA52,"si"))</f>
        <v>13</v>
      </c>
      <c r="AC49" s="392">
        <f t="shared" si="19"/>
        <v>20</v>
      </c>
      <c r="AD49" s="392" t="str">
        <f>IF(AC49=5,"Moderado",IF(AC49=10,"Mayor",IF(AC49=20,"Catastrófico",0)))</f>
        <v>Catastrófico</v>
      </c>
      <c r="AE49" s="392" t="e">
        <f t="shared" si="20"/>
        <v>#VALUE!</v>
      </c>
      <c r="AF49" s="392" t="e">
        <f>VLOOKUP(AE49,[6]Hoja2!$D$25:$E$67,2,0)</f>
        <v>#VALUE!</v>
      </c>
      <c r="AG49" s="142" t="s">
        <v>619</v>
      </c>
      <c r="AH49" s="142" t="s">
        <v>115</v>
      </c>
      <c r="AI49" s="87">
        <f t="shared" si="26"/>
        <v>15</v>
      </c>
      <c r="AJ49" s="142" t="s">
        <v>116</v>
      </c>
      <c r="AK49" s="87">
        <f t="shared" si="27"/>
        <v>15</v>
      </c>
      <c r="AL49" s="142" t="s">
        <v>117</v>
      </c>
      <c r="AM49" s="87">
        <f t="shared" si="28"/>
        <v>15</v>
      </c>
      <c r="AN49" s="142" t="s">
        <v>118</v>
      </c>
      <c r="AO49" s="87">
        <f t="shared" si="29"/>
        <v>15</v>
      </c>
      <c r="AP49" s="142" t="s">
        <v>119</v>
      </c>
      <c r="AQ49" s="87">
        <f t="shared" si="30"/>
        <v>15</v>
      </c>
      <c r="AR49" s="142" t="s">
        <v>120</v>
      </c>
      <c r="AS49" s="87">
        <f t="shared" si="31"/>
        <v>15</v>
      </c>
      <c r="AT49" s="142" t="s">
        <v>121</v>
      </c>
      <c r="AU49" s="87">
        <f t="shared" si="21"/>
        <v>10</v>
      </c>
      <c r="AV49" s="87">
        <f t="shared" si="9"/>
        <v>100</v>
      </c>
      <c r="AW49" s="154" t="s">
        <v>620</v>
      </c>
      <c r="AX49" s="87" t="str">
        <f t="shared" si="10"/>
        <v>Fuerte</v>
      </c>
      <c r="AY49" s="142" t="s">
        <v>123</v>
      </c>
      <c r="AZ49" s="87" t="str">
        <f t="shared" si="32"/>
        <v>Fuerte</v>
      </c>
      <c r="BA49" s="87">
        <f t="shared" si="33"/>
        <v>100</v>
      </c>
      <c r="BB49" s="392">
        <f>AVERAGE(BA49:BA52)</f>
        <v>100</v>
      </c>
      <c r="BC49" s="392" t="str">
        <f>IF(BB49&lt;50,"Débil",IF(AND(BB49&gt;=50,BB49&lt;99),"Moderado",IF(BB49=100,"Fuerte",)))</f>
        <v>Fuerte</v>
      </c>
      <c r="BD49" s="389" t="s">
        <v>113</v>
      </c>
      <c r="BE49" s="392" t="e">
        <f t="shared" si="22"/>
        <v>#VALUE!</v>
      </c>
      <c r="BF49" s="392" t="e">
        <f>IF(BE49&lt;1,[6]Hoja2!G55,BE49)</f>
        <v>#VALUE!</v>
      </c>
      <c r="BG49" s="392" t="s">
        <v>222</v>
      </c>
      <c r="BH49" s="392">
        <f t="shared" si="24"/>
        <v>20</v>
      </c>
      <c r="BI49" s="392" t="str">
        <f>AD49</f>
        <v>Catastrófico</v>
      </c>
      <c r="BJ49" s="392" t="e">
        <f t="shared" si="25"/>
        <v>#VALUE!</v>
      </c>
      <c r="BK49" s="392" t="s">
        <v>219</v>
      </c>
      <c r="BL49" s="397" t="s">
        <v>621</v>
      </c>
      <c r="BM49" s="397" t="s">
        <v>826</v>
      </c>
      <c r="BN49" s="395">
        <v>44561</v>
      </c>
      <c r="BO49" s="389" t="s">
        <v>622</v>
      </c>
      <c r="BP49" s="384" t="s">
        <v>623</v>
      </c>
    </row>
    <row r="50" spans="1:68" ht="48">
      <c r="A50" s="421"/>
      <c r="B50" s="407"/>
      <c r="C50" s="385"/>
      <c r="D50" s="386"/>
      <c r="E50" s="410"/>
      <c r="F50" s="412"/>
      <c r="G50" s="393"/>
      <c r="H50" s="393"/>
      <c r="I50" s="390"/>
      <c r="J50" s="390"/>
      <c r="K50" s="390"/>
      <c r="L50" s="390"/>
      <c r="M50" s="390"/>
      <c r="N50" s="390"/>
      <c r="O50" s="390"/>
      <c r="P50" s="390"/>
      <c r="Q50" s="390"/>
      <c r="R50" s="390"/>
      <c r="S50" s="390"/>
      <c r="T50" s="390"/>
      <c r="U50" s="390"/>
      <c r="V50" s="390"/>
      <c r="W50" s="390"/>
      <c r="X50" s="390"/>
      <c r="Y50" s="390"/>
      <c r="Z50" s="390"/>
      <c r="AA50" s="390"/>
      <c r="AB50" s="393"/>
      <c r="AC50" s="393"/>
      <c r="AD50" s="393"/>
      <c r="AE50" s="393"/>
      <c r="AF50" s="393"/>
      <c r="AG50" s="83" t="s">
        <v>624</v>
      </c>
      <c r="AH50" s="83" t="s">
        <v>115</v>
      </c>
      <c r="AI50" s="129">
        <f t="shared" si="26"/>
        <v>15</v>
      </c>
      <c r="AJ50" s="83" t="s">
        <v>116</v>
      </c>
      <c r="AK50" s="129">
        <f t="shared" si="27"/>
        <v>15</v>
      </c>
      <c r="AL50" s="83" t="s">
        <v>117</v>
      </c>
      <c r="AM50" s="129">
        <f t="shared" si="28"/>
        <v>15</v>
      </c>
      <c r="AN50" s="83" t="s">
        <v>118</v>
      </c>
      <c r="AO50" s="129">
        <f t="shared" si="29"/>
        <v>15</v>
      </c>
      <c r="AP50" s="83" t="s">
        <v>119</v>
      </c>
      <c r="AQ50" s="129">
        <f t="shared" si="30"/>
        <v>15</v>
      </c>
      <c r="AR50" s="83" t="s">
        <v>120</v>
      </c>
      <c r="AS50" s="129">
        <f t="shared" si="31"/>
        <v>15</v>
      </c>
      <c r="AT50" s="83" t="s">
        <v>121</v>
      </c>
      <c r="AU50" s="129">
        <f t="shared" si="21"/>
        <v>10</v>
      </c>
      <c r="AV50" s="129">
        <f t="shared" si="9"/>
        <v>100</v>
      </c>
      <c r="AW50" s="155" t="s">
        <v>838</v>
      </c>
      <c r="AX50" s="129" t="str">
        <f t="shared" si="10"/>
        <v>Fuerte</v>
      </c>
      <c r="AY50" s="83" t="s">
        <v>123</v>
      </c>
      <c r="AZ50" s="129" t="str">
        <f t="shared" si="32"/>
        <v>Fuerte</v>
      </c>
      <c r="BA50" s="129">
        <f t="shared" si="33"/>
        <v>100</v>
      </c>
      <c r="BB50" s="393"/>
      <c r="BC50" s="393"/>
      <c r="BD50" s="390"/>
      <c r="BE50" s="393"/>
      <c r="BF50" s="393"/>
      <c r="BG50" s="393"/>
      <c r="BH50" s="393"/>
      <c r="BI50" s="393"/>
      <c r="BJ50" s="393"/>
      <c r="BK50" s="393"/>
      <c r="BL50" s="386"/>
      <c r="BM50" s="386"/>
      <c r="BN50" s="388"/>
      <c r="BO50" s="396"/>
      <c r="BP50" s="385"/>
    </row>
    <row r="51" spans="1:68" ht="64">
      <c r="A51" s="421"/>
      <c r="B51" s="407"/>
      <c r="C51" s="385"/>
      <c r="D51" s="384" t="s">
        <v>625</v>
      </c>
      <c r="E51" s="445" t="s">
        <v>216</v>
      </c>
      <c r="F51" s="412"/>
      <c r="G51" s="393"/>
      <c r="H51" s="393"/>
      <c r="I51" s="390"/>
      <c r="J51" s="390"/>
      <c r="K51" s="390"/>
      <c r="L51" s="390"/>
      <c r="M51" s="390"/>
      <c r="N51" s="390"/>
      <c r="O51" s="390"/>
      <c r="P51" s="390"/>
      <c r="Q51" s="390"/>
      <c r="R51" s="390"/>
      <c r="S51" s="390"/>
      <c r="T51" s="390"/>
      <c r="U51" s="390"/>
      <c r="V51" s="390"/>
      <c r="W51" s="390"/>
      <c r="X51" s="390"/>
      <c r="Y51" s="390"/>
      <c r="Z51" s="390"/>
      <c r="AA51" s="390"/>
      <c r="AB51" s="393"/>
      <c r="AC51" s="393"/>
      <c r="AD51" s="393"/>
      <c r="AE51" s="393"/>
      <c r="AF51" s="393"/>
      <c r="AG51" s="128" t="s">
        <v>626</v>
      </c>
      <c r="AH51" s="83" t="s">
        <v>115</v>
      </c>
      <c r="AI51" s="129">
        <f t="shared" si="26"/>
        <v>15</v>
      </c>
      <c r="AJ51" s="83" t="s">
        <v>116</v>
      </c>
      <c r="AK51" s="129">
        <f t="shared" si="27"/>
        <v>15</v>
      </c>
      <c r="AL51" s="83" t="s">
        <v>117</v>
      </c>
      <c r="AM51" s="129">
        <f t="shared" si="28"/>
        <v>15</v>
      </c>
      <c r="AN51" s="83" t="s">
        <v>118</v>
      </c>
      <c r="AO51" s="129">
        <f t="shared" si="29"/>
        <v>15</v>
      </c>
      <c r="AP51" s="83" t="s">
        <v>119</v>
      </c>
      <c r="AQ51" s="129">
        <f t="shared" si="30"/>
        <v>15</v>
      </c>
      <c r="AR51" s="83" t="s">
        <v>120</v>
      </c>
      <c r="AS51" s="129">
        <f t="shared" si="31"/>
        <v>15</v>
      </c>
      <c r="AT51" s="83" t="s">
        <v>121</v>
      </c>
      <c r="AU51" s="129">
        <f t="shared" si="21"/>
        <v>10</v>
      </c>
      <c r="AV51" s="129">
        <f t="shared" si="9"/>
        <v>100</v>
      </c>
      <c r="AW51" s="156" t="s">
        <v>627</v>
      </c>
      <c r="AX51" s="129" t="str">
        <f t="shared" si="10"/>
        <v>Fuerte</v>
      </c>
      <c r="AY51" s="83" t="s">
        <v>123</v>
      </c>
      <c r="AZ51" s="129" t="str">
        <f t="shared" si="32"/>
        <v>Fuerte</v>
      </c>
      <c r="BA51" s="129">
        <f t="shared" si="33"/>
        <v>100</v>
      </c>
      <c r="BB51" s="393"/>
      <c r="BC51" s="393"/>
      <c r="BD51" s="390"/>
      <c r="BE51" s="393"/>
      <c r="BF51" s="393"/>
      <c r="BG51" s="393"/>
      <c r="BH51" s="393"/>
      <c r="BI51" s="393"/>
      <c r="BJ51" s="393"/>
      <c r="BK51" s="393"/>
      <c r="BL51" s="384" t="s">
        <v>628</v>
      </c>
      <c r="BM51" s="278" t="s">
        <v>826</v>
      </c>
      <c r="BN51" s="387">
        <v>44561</v>
      </c>
      <c r="BO51" s="157" t="s">
        <v>629</v>
      </c>
      <c r="BP51" s="385"/>
    </row>
    <row r="52" spans="1:68" ht="17" thickBot="1">
      <c r="A52" s="422"/>
      <c r="B52" s="408"/>
      <c r="C52" s="399"/>
      <c r="D52" s="399"/>
      <c r="E52" s="446"/>
      <c r="F52" s="413"/>
      <c r="G52" s="394"/>
      <c r="H52" s="394"/>
      <c r="I52" s="391"/>
      <c r="J52" s="391"/>
      <c r="K52" s="391"/>
      <c r="L52" s="391"/>
      <c r="M52" s="391"/>
      <c r="N52" s="391"/>
      <c r="O52" s="391"/>
      <c r="P52" s="391"/>
      <c r="Q52" s="391"/>
      <c r="R52" s="391"/>
      <c r="S52" s="391"/>
      <c r="T52" s="391"/>
      <c r="U52" s="391"/>
      <c r="V52" s="391"/>
      <c r="W52" s="391"/>
      <c r="X52" s="391"/>
      <c r="Y52" s="391"/>
      <c r="Z52" s="391"/>
      <c r="AA52" s="391"/>
      <c r="AB52" s="394"/>
      <c r="AC52" s="394"/>
      <c r="AD52" s="394"/>
      <c r="AE52" s="394"/>
      <c r="AF52" s="394"/>
      <c r="AG52" s="83"/>
      <c r="AH52" s="83" t="s">
        <v>115</v>
      </c>
      <c r="AI52" s="129">
        <f t="shared" si="26"/>
        <v>15</v>
      </c>
      <c r="AJ52" s="83" t="s">
        <v>116</v>
      </c>
      <c r="AK52" s="129">
        <f t="shared" si="27"/>
        <v>15</v>
      </c>
      <c r="AL52" s="83" t="s">
        <v>117</v>
      </c>
      <c r="AM52" s="129">
        <f t="shared" si="28"/>
        <v>15</v>
      </c>
      <c r="AN52" s="83" t="s">
        <v>118</v>
      </c>
      <c r="AO52" s="129">
        <f t="shared" si="29"/>
        <v>15</v>
      </c>
      <c r="AP52" s="83" t="s">
        <v>119</v>
      </c>
      <c r="AQ52" s="129">
        <f t="shared" si="30"/>
        <v>15</v>
      </c>
      <c r="AR52" s="83" t="s">
        <v>120</v>
      </c>
      <c r="AS52" s="129">
        <f t="shared" si="31"/>
        <v>15</v>
      </c>
      <c r="AT52" s="83" t="s">
        <v>121</v>
      </c>
      <c r="AU52" s="129">
        <f t="shared" si="21"/>
        <v>10</v>
      </c>
      <c r="AV52" s="129">
        <v>100</v>
      </c>
      <c r="AW52" s="129" t="s">
        <v>630</v>
      </c>
      <c r="AX52" s="129" t="str">
        <f t="shared" si="10"/>
        <v>Fuerte</v>
      </c>
      <c r="AY52" s="83" t="s">
        <v>123</v>
      </c>
      <c r="AZ52" s="129" t="str">
        <f t="shared" si="32"/>
        <v>Fuerte</v>
      </c>
      <c r="BA52" s="129">
        <f t="shared" si="33"/>
        <v>100</v>
      </c>
      <c r="BB52" s="394"/>
      <c r="BC52" s="394"/>
      <c r="BD52" s="391"/>
      <c r="BE52" s="394"/>
      <c r="BF52" s="394"/>
      <c r="BG52" s="394"/>
      <c r="BH52" s="394"/>
      <c r="BI52" s="394"/>
      <c r="BJ52" s="394"/>
      <c r="BK52" s="394"/>
      <c r="BL52" s="386"/>
      <c r="BM52" s="278" t="s">
        <v>826</v>
      </c>
      <c r="BN52" s="388"/>
      <c r="BO52" s="158" t="s">
        <v>631</v>
      </c>
      <c r="BP52" s="386"/>
    </row>
    <row r="53" spans="1:68" ht="99" customHeight="1" thickBot="1">
      <c r="A53" s="420">
        <v>12</v>
      </c>
      <c r="B53" s="400" t="s">
        <v>632</v>
      </c>
      <c r="C53" s="397" t="s">
        <v>633</v>
      </c>
      <c r="D53" s="250" t="s">
        <v>634</v>
      </c>
      <c r="E53" s="250" t="s">
        <v>635</v>
      </c>
      <c r="F53" s="403" t="s">
        <v>636</v>
      </c>
      <c r="G53" s="392" t="str">
        <f>'[6]Calificación probabilidad'!D94</f>
        <v/>
      </c>
      <c r="H53" s="392" t="str">
        <f>MID(G53,1,1)</f>
        <v/>
      </c>
      <c r="I53" s="389" t="s">
        <v>113</v>
      </c>
      <c r="J53" s="389" t="s">
        <v>113</v>
      </c>
      <c r="K53" s="389" t="s">
        <v>113</v>
      </c>
      <c r="L53" s="389" t="s">
        <v>113</v>
      </c>
      <c r="M53" s="389" t="s">
        <v>113</v>
      </c>
      <c r="N53" s="389" t="s">
        <v>113</v>
      </c>
      <c r="O53" s="389" t="s">
        <v>113</v>
      </c>
      <c r="P53" s="389" t="s">
        <v>113</v>
      </c>
      <c r="Q53" s="389" t="s">
        <v>113</v>
      </c>
      <c r="R53" s="389" t="s">
        <v>113</v>
      </c>
      <c r="S53" s="389" t="s">
        <v>113</v>
      </c>
      <c r="T53" s="389" t="s">
        <v>113</v>
      </c>
      <c r="U53" s="389" t="s">
        <v>113</v>
      </c>
      <c r="V53" s="389" t="s">
        <v>113</v>
      </c>
      <c r="W53" s="389" t="s">
        <v>113</v>
      </c>
      <c r="X53" s="389" t="s">
        <v>112</v>
      </c>
      <c r="Y53" s="389" t="s">
        <v>113</v>
      </c>
      <c r="Z53" s="389" t="s">
        <v>113</v>
      </c>
      <c r="AA53" s="389" t="s">
        <v>112</v>
      </c>
      <c r="AB53" s="392">
        <f>IF(X53="Si","19",COUNTIF(I53:AA56,"si"))</f>
        <v>17</v>
      </c>
      <c r="AC53" s="392">
        <f>VALUE(IF(AB53&lt;=5,5,IF(AND(AB53&gt;5,AB53&lt;=11),10,IF(AB53&gt;11,20,0))))</f>
        <v>20</v>
      </c>
      <c r="AD53" s="392" t="str">
        <f>IF(AC53=5,"Moderado",IF(AC53=10,"Mayor",IF(AC53=20,"Catastrófico",0)))</f>
        <v>Catastrófico</v>
      </c>
      <c r="AE53" s="392" t="e">
        <f>H53*AC53</f>
        <v>#VALUE!</v>
      </c>
      <c r="AF53" s="392" t="s">
        <v>199</v>
      </c>
      <c r="AG53" s="250" t="s">
        <v>637</v>
      </c>
      <c r="AH53" s="142" t="s">
        <v>115</v>
      </c>
      <c r="AI53" s="87">
        <f t="shared" si="26"/>
        <v>15</v>
      </c>
      <c r="AJ53" s="142" t="s">
        <v>116</v>
      </c>
      <c r="AK53" s="87">
        <f t="shared" si="27"/>
        <v>15</v>
      </c>
      <c r="AL53" s="142" t="s">
        <v>117</v>
      </c>
      <c r="AM53" s="87">
        <f t="shared" si="28"/>
        <v>15</v>
      </c>
      <c r="AN53" s="142" t="s">
        <v>118</v>
      </c>
      <c r="AO53" s="87">
        <f t="shared" si="29"/>
        <v>15</v>
      </c>
      <c r="AP53" s="142" t="s">
        <v>119</v>
      </c>
      <c r="AQ53" s="87">
        <f t="shared" si="30"/>
        <v>15</v>
      </c>
      <c r="AR53" s="124" t="s">
        <v>120</v>
      </c>
      <c r="AS53" s="87">
        <f t="shared" si="31"/>
        <v>15</v>
      </c>
      <c r="AT53" s="142" t="s">
        <v>121</v>
      </c>
      <c r="AU53" s="87">
        <f t="shared" si="21"/>
        <v>10</v>
      </c>
      <c r="AV53" s="87">
        <f>AI53+AK53+AM53+AO53+AQ53+AS53+AU53</f>
        <v>100</v>
      </c>
      <c r="AW53" s="154" t="s">
        <v>839</v>
      </c>
      <c r="AX53" s="87" t="str">
        <f t="shared" si="10"/>
        <v>Fuerte</v>
      </c>
      <c r="AY53" s="142" t="s">
        <v>123</v>
      </c>
      <c r="AZ53" s="87" t="str">
        <f t="shared" si="32"/>
        <v>Fuerte</v>
      </c>
      <c r="BA53" s="87">
        <f t="shared" si="33"/>
        <v>100</v>
      </c>
      <c r="BB53" s="392">
        <f>AVERAGE(BA53:BA56)</f>
        <v>100</v>
      </c>
      <c r="BC53" s="392" t="str">
        <f>IF(BB53&lt;50,"Débil",IF(AND(BB53&gt;=50,BB53&lt;99),"Moderado",IF(BB53=100,"Fuerte",)))</f>
        <v>Fuerte</v>
      </c>
      <c r="BD53" s="389" t="s">
        <v>113</v>
      </c>
      <c r="BE53" s="392" t="e">
        <f>VALUE(IF(AND(BC53="Fuerte",BD53="Si"),H53-2,IF(AND(BC53="Moderado",BD53="Si"),H53-1,H53)))</f>
        <v>#VALUE!</v>
      </c>
      <c r="BF53" s="392" t="e">
        <f>IF(BE53&lt;1,[6]Hoja2!G81,BE53)</f>
        <v>#VALUE!</v>
      </c>
      <c r="BG53" s="392" t="s">
        <v>203</v>
      </c>
      <c r="BH53" s="392">
        <f>AC53</f>
        <v>20</v>
      </c>
      <c r="BI53" s="392" t="str">
        <f>AD53</f>
        <v>Catastrófico</v>
      </c>
      <c r="BJ53" s="392" t="e">
        <f>BF53*BH53</f>
        <v>#VALUE!</v>
      </c>
      <c r="BK53" s="392" t="s">
        <v>219</v>
      </c>
      <c r="BL53" s="252" t="s">
        <v>638</v>
      </c>
      <c r="BM53" s="246" t="s">
        <v>827</v>
      </c>
      <c r="BN53" s="159">
        <v>44561</v>
      </c>
      <c r="BO53" s="160" t="s">
        <v>639</v>
      </c>
      <c r="BP53" s="384" t="s">
        <v>640</v>
      </c>
    </row>
    <row r="54" spans="1:68" ht="135" customHeight="1" thickBot="1">
      <c r="A54" s="421"/>
      <c r="B54" s="401"/>
      <c r="C54" s="385"/>
      <c r="D54" s="245" t="s">
        <v>641</v>
      </c>
      <c r="E54" s="250" t="s">
        <v>635</v>
      </c>
      <c r="F54" s="404"/>
      <c r="G54" s="393"/>
      <c r="H54" s="393"/>
      <c r="I54" s="390"/>
      <c r="J54" s="390"/>
      <c r="K54" s="390"/>
      <c r="L54" s="390"/>
      <c r="M54" s="390"/>
      <c r="N54" s="390"/>
      <c r="O54" s="390"/>
      <c r="P54" s="390"/>
      <c r="Q54" s="390"/>
      <c r="R54" s="390"/>
      <c r="S54" s="390"/>
      <c r="T54" s="390"/>
      <c r="U54" s="390"/>
      <c r="V54" s="390"/>
      <c r="W54" s="390"/>
      <c r="X54" s="390"/>
      <c r="Y54" s="390"/>
      <c r="Z54" s="390"/>
      <c r="AA54" s="390"/>
      <c r="AB54" s="393"/>
      <c r="AC54" s="393"/>
      <c r="AD54" s="393"/>
      <c r="AE54" s="393"/>
      <c r="AF54" s="393"/>
      <c r="AG54" s="248" t="s">
        <v>642</v>
      </c>
      <c r="AH54" s="83" t="s">
        <v>115</v>
      </c>
      <c r="AI54" s="129">
        <f t="shared" si="26"/>
        <v>15</v>
      </c>
      <c r="AJ54" s="83" t="s">
        <v>116</v>
      </c>
      <c r="AK54" s="129">
        <f t="shared" si="27"/>
        <v>15</v>
      </c>
      <c r="AL54" s="83" t="s">
        <v>117</v>
      </c>
      <c r="AM54" s="129">
        <f t="shared" si="28"/>
        <v>15</v>
      </c>
      <c r="AN54" s="83" t="s">
        <v>118</v>
      </c>
      <c r="AO54" s="129">
        <f t="shared" si="29"/>
        <v>15</v>
      </c>
      <c r="AP54" s="83" t="s">
        <v>119</v>
      </c>
      <c r="AQ54" s="129">
        <f t="shared" si="30"/>
        <v>15</v>
      </c>
      <c r="AR54" s="128" t="s">
        <v>120</v>
      </c>
      <c r="AS54" s="129">
        <f t="shared" si="31"/>
        <v>15</v>
      </c>
      <c r="AT54" s="83" t="s">
        <v>121</v>
      </c>
      <c r="AU54" s="129">
        <f t="shared" si="21"/>
        <v>10</v>
      </c>
      <c r="AV54" s="129">
        <f>AI54+AK54+AM54+AO54+AQ54+AS54+AU54</f>
        <v>100</v>
      </c>
      <c r="AW54" s="156" t="s">
        <v>643</v>
      </c>
      <c r="AX54" s="129" t="str">
        <f t="shared" si="10"/>
        <v>Fuerte</v>
      </c>
      <c r="AY54" s="83" t="s">
        <v>123</v>
      </c>
      <c r="AZ54" s="129" t="str">
        <f t="shared" si="32"/>
        <v>Fuerte</v>
      </c>
      <c r="BA54" s="129">
        <f t="shared" si="33"/>
        <v>100</v>
      </c>
      <c r="BB54" s="393"/>
      <c r="BC54" s="393"/>
      <c r="BD54" s="390"/>
      <c r="BE54" s="393"/>
      <c r="BF54" s="393"/>
      <c r="BG54" s="393"/>
      <c r="BH54" s="393"/>
      <c r="BI54" s="393"/>
      <c r="BJ54" s="393"/>
      <c r="BK54" s="393"/>
      <c r="BL54" s="252" t="s">
        <v>644</v>
      </c>
      <c r="BM54" s="397" t="s">
        <v>825</v>
      </c>
      <c r="BN54" s="159">
        <v>44561</v>
      </c>
      <c r="BO54" s="161" t="s">
        <v>645</v>
      </c>
      <c r="BP54" s="385"/>
    </row>
    <row r="55" spans="1:68" ht="93" customHeight="1" thickBot="1">
      <c r="A55" s="421"/>
      <c r="B55" s="401"/>
      <c r="C55" s="385"/>
      <c r="D55" s="162" t="s">
        <v>646</v>
      </c>
      <c r="E55" s="250" t="s">
        <v>635</v>
      </c>
      <c r="F55" s="404"/>
      <c r="G55" s="393"/>
      <c r="H55" s="393"/>
      <c r="I55" s="390"/>
      <c r="J55" s="390"/>
      <c r="K55" s="390"/>
      <c r="L55" s="390"/>
      <c r="M55" s="390"/>
      <c r="N55" s="390"/>
      <c r="O55" s="390"/>
      <c r="P55" s="390"/>
      <c r="Q55" s="390"/>
      <c r="R55" s="390"/>
      <c r="S55" s="390"/>
      <c r="T55" s="390"/>
      <c r="U55" s="390"/>
      <c r="V55" s="390"/>
      <c r="W55" s="390"/>
      <c r="X55" s="390"/>
      <c r="Y55" s="390"/>
      <c r="Z55" s="390"/>
      <c r="AA55" s="390"/>
      <c r="AB55" s="393"/>
      <c r="AC55" s="393"/>
      <c r="AD55" s="393"/>
      <c r="AE55" s="393"/>
      <c r="AF55" s="393"/>
      <c r="AG55" s="245" t="s">
        <v>647</v>
      </c>
      <c r="AH55" s="83" t="s">
        <v>115</v>
      </c>
      <c r="AI55" s="129"/>
      <c r="AJ55" s="83" t="s">
        <v>116</v>
      </c>
      <c r="AK55" s="129"/>
      <c r="AL55" s="83" t="s">
        <v>117</v>
      </c>
      <c r="AM55" s="129"/>
      <c r="AN55" s="83" t="s">
        <v>118</v>
      </c>
      <c r="AO55" s="129"/>
      <c r="AP55" s="83" t="s">
        <v>119</v>
      </c>
      <c r="AQ55" s="129"/>
      <c r="AR55" s="128" t="s">
        <v>120</v>
      </c>
      <c r="AS55" s="129">
        <f>IF(AR55="Se investigan y resuelven oportunamente ",18,0)</f>
        <v>18</v>
      </c>
      <c r="AT55" s="83" t="s">
        <v>121</v>
      </c>
      <c r="AU55" s="129"/>
      <c r="AV55" s="129">
        <v>100</v>
      </c>
      <c r="AW55" s="156" t="s">
        <v>648</v>
      </c>
      <c r="AX55" s="129" t="str">
        <f t="shared" si="10"/>
        <v>Fuerte</v>
      </c>
      <c r="AY55" s="83" t="s">
        <v>123</v>
      </c>
      <c r="AZ55" s="129" t="s">
        <v>123</v>
      </c>
      <c r="BA55" s="129"/>
      <c r="BB55" s="393"/>
      <c r="BC55" s="393"/>
      <c r="BD55" s="390"/>
      <c r="BE55" s="393"/>
      <c r="BF55" s="393"/>
      <c r="BG55" s="393"/>
      <c r="BH55" s="393"/>
      <c r="BI55" s="393"/>
      <c r="BJ55" s="393"/>
      <c r="BK55" s="393"/>
      <c r="BL55" s="252" t="s">
        <v>649</v>
      </c>
      <c r="BM55" s="399"/>
      <c r="BN55" s="159">
        <v>44561</v>
      </c>
      <c r="BO55" s="161" t="s">
        <v>645</v>
      </c>
      <c r="BP55" s="385"/>
    </row>
    <row r="56" spans="1:68" ht="87.75" customHeight="1" thickBot="1">
      <c r="A56" s="422"/>
      <c r="B56" s="402"/>
      <c r="C56" s="386"/>
      <c r="D56" s="245" t="s">
        <v>650</v>
      </c>
      <c r="E56" s="250" t="s">
        <v>635</v>
      </c>
      <c r="F56" s="405"/>
      <c r="G56" s="398"/>
      <c r="H56" s="398"/>
      <c r="I56" s="396"/>
      <c r="J56" s="396"/>
      <c r="K56" s="396"/>
      <c r="L56" s="396"/>
      <c r="M56" s="396"/>
      <c r="N56" s="396"/>
      <c r="O56" s="396"/>
      <c r="P56" s="396"/>
      <c r="Q56" s="396"/>
      <c r="R56" s="396"/>
      <c r="S56" s="396"/>
      <c r="T56" s="396"/>
      <c r="U56" s="396"/>
      <c r="V56" s="396"/>
      <c r="W56" s="396"/>
      <c r="X56" s="396"/>
      <c r="Y56" s="396"/>
      <c r="Z56" s="396"/>
      <c r="AA56" s="396"/>
      <c r="AB56" s="398"/>
      <c r="AC56" s="398"/>
      <c r="AD56" s="398"/>
      <c r="AE56" s="398"/>
      <c r="AF56" s="398"/>
      <c r="AG56" s="288" t="s">
        <v>651</v>
      </c>
      <c r="AH56" s="288" t="s">
        <v>115</v>
      </c>
      <c r="AI56" s="143">
        <f>IF(AH56="asignado",15,0)</f>
        <v>15</v>
      </c>
      <c r="AJ56" s="288" t="s">
        <v>116</v>
      </c>
      <c r="AK56" s="143">
        <f>IF(AJ56="adecuado",15,0)</f>
        <v>15</v>
      </c>
      <c r="AL56" s="288" t="s">
        <v>117</v>
      </c>
      <c r="AM56" s="143">
        <f>IF(AL56="oportuna",15,0)</f>
        <v>15</v>
      </c>
      <c r="AN56" s="288" t="s">
        <v>118</v>
      </c>
      <c r="AO56" s="143">
        <f>IF(AN56="prevenir",15,IF(AN56="detectar",10,0))</f>
        <v>15</v>
      </c>
      <c r="AP56" s="288" t="s">
        <v>119</v>
      </c>
      <c r="AQ56" s="143">
        <f>IF(AP56="confiable",15,0)</f>
        <v>15</v>
      </c>
      <c r="AR56" s="245" t="s">
        <v>120</v>
      </c>
      <c r="AS56" s="143">
        <f>IF(AR56="Se investigan y resuelven oportunamente ",15,0)</f>
        <v>15</v>
      </c>
      <c r="AT56" s="288" t="s">
        <v>121</v>
      </c>
      <c r="AU56" s="143">
        <f>IF(AT56="completa",10,IF(AT56="incompleta",5,0))</f>
        <v>10</v>
      </c>
      <c r="AV56" s="143">
        <f>AI56+AK56+AM56+AO56+AQ56+AS56+AU56</f>
        <v>100</v>
      </c>
      <c r="AW56" s="163" t="s">
        <v>652</v>
      </c>
      <c r="AX56" s="129" t="str">
        <f t="shared" si="10"/>
        <v>Fuerte</v>
      </c>
      <c r="AY56" s="83" t="s">
        <v>123</v>
      </c>
      <c r="AZ56" s="129" t="str">
        <f>IF(AND(AX56="Fuerte",AY56="Fuerte"),"Fuerte",IF(AND(AX56="Fuerte",AY56="Moderado"),"Moderado",IF(AND(AX56="Fuerte",AY56="Débil"),"Débil",IF(AND(AX56="Moderado",AY56="Fuerte"),"Moderado",IF(AND(AX56="Moderado",AY56="Moderado"),"Moderado",IF(AND(AX56="Moderado",AY56="Débil"),"Débil",IF(AND(AX56="Débil",AY56="Fuerte"),"Débil",IF(AND(AX56="Débil",AY56="Moderado"),"Débil",IF(AND(AX56="Débil",AY56="Débil"),"Débil",)))))))))</f>
        <v>Fuerte</v>
      </c>
      <c r="BA56" s="129">
        <f>IF(AZ56="Débil",0,IF(AZ56="Moderado",75,IF(AZ56="Fuerte",100,)))</f>
        <v>100</v>
      </c>
      <c r="BB56" s="398"/>
      <c r="BC56" s="398"/>
      <c r="BD56" s="396"/>
      <c r="BE56" s="398"/>
      <c r="BF56" s="398"/>
      <c r="BG56" s="398"/>
      <c r="BH56" s="398"/>
      <c r="BI56" s="398"/>
      <c r="BJ56" s="398"/>
      <c r="BK56" s="398"/>
      <c r="BL56" s="252" t="s">
        <v>653</v>
      </c>
      <c r="BM56" s="250" t="s">
        <v>825</v>
      </c>
      <c r="BN56" s="159">
        <v>44561</v>
      </c>
      <c r="BO56" s="161" t="s">
        <v>654</v>
      </c>
      <c r="BP56" s="386"/>
    </row>
    <row r="57" spans="1:68">
      <c r="BM57" s="264"/>
    </row>
  </sheetData>
  <sheetProtection formatCells="0" formatColumns="0" formatRows="0" insertColumns="0" insertRows="0" insertHyperlinks="0" deleteRows="0" sort="0" autoFilter="0" pivotTables="0"/>
  <dataConsolidate/>
  <mergeCells count="529">
    <mergeCell ref="A27:A29"/>
    <mergeCell ref="K14:K19"/>
    <mergeCell ref="R27:R29"/>
    <mergeCell ref="A32:A34"/>
    <mergeCell ref="A35:A39"/>
    <mergeCell ref="N44:N48"/>
    <mergeCell ref="O44:O48"/>
    <mergeCell ref="P44:P48"/>
    <mergeCell ref="Q44:Q48"/>
    <mergeCell ref="R44:R48"/>
    <mergeCell ref="J32:J34"/>
    <mergeCell ref="K32:K34"/>
    <mergeCell ref="P27:P29"/>
    <mergeCell ref="H27:H28"/>
    <mergeCell ref="B35:B39"/>
    <mergeCell ref="C35:C39"/>
    <mergeCell ref="F35:F39"/>
    <mergeCell ref="G35:G39"/>
    <mergeCell ref="B32:B34"/>
    <mergeCell ref="N40:N43"/>
    <mergeCell ref="O40:O43"/>
    <mergeCell ref="K40:K43"/>
    <mergeCell ref="F44:F48"/>
    <mergeCell ref="G44:G48"/>
    <mergeCell ref="I30:I31"/>
    <mergeCell ref="J27:J29"/>
    <mergeCell ref="K27:K29"/>
    <mergeCell ref="E24:E26"/>
    <mergeCell ref="I44:I48"/>
    <mergeCell ref="M32:M34"/>
    <mergeCell ref="Q27:Q29"/>
    <mergeCell ref="I12:I13"/>
    <mergeCell ref="F12:F13"/>
    <mergeCell ref="N24:N26"/>
    <mergeCell ref="M30:M31"/>
    <mergeCell ref="N30:N31"/>
    <mergeCell ref="I35:I39"/>
    <mergeCell ref="J44:J48"/>
    <mergeCell ref="K44:K48"/>
    <mergeCell ref="Q35:Q39"/>
    <mergeCell ref="O27:O29"/>
    <mergeCell ref="O24:O26"/>
    <mergeCell ref="P24:P26"/>
    <mergeCell ref="Q24:Q26"/>
    <mergeCell ref="O30:O31"/>
    <mergeCell ref="P30:P31"/>
    <mergeCell ref="Q30:Q31"/>
    <mergeCell ref="M44:M48"/>
    <mergeCell ref="C12:C13"/>
    <mergeCell ref="B30:B31"/>
    <mergeCell ref="C30:C31"/>
    <mergeCell ref="F30:F31"/>
    <mergeCell ref="E35:E39"/>
    <mergeCell ref="E32:E34"/>
    <mergeCell ref="N32:N34"/>
    <mergeCell ref="G24:G26"/>
    <mergeCell ref="G27:G29"/>
    <mergeCell ref="G14:G19"/>
    <mergeCell ref="H24:H26"/>
    <mergeCell ref="M24:M26"/>
    <mergeCell ref="I27:I29"/>
    <mergeCell ref="I20:I23"/>
    <mergeCell ref="J20:J23"/>
    <mergeCell ref="K20:K23"/>
    <mergeCell ref="L27:L29"/>
    <mergeCell ref="M27:M29"/>
    <mergeCell ref="N27:N29"/>
    <mergeCell ref="J14:J19"/>
    <mergeCell ref="J24:J26"/>
    <mergeCell ref="N14:N19"/>
    <mergeCell ref="H14:H19"/>
    <mergeCell ref="G30:G31"/>
    <mergeCell ref="C32:C34"/>
    <mergeCell ref="F32:F34"/>
    <mergeCell ref="G32:G34"/>
    <mergeCell ref="I32:I34"/>
    <mergeCell ref="A12:A13"/>
    <mergeCell ref="A14:A19"/>
    <mergeCell ref="A20:A23"/>
    <mergeCell ref="A24:A26"/>
    <mergeCell ref="A30:A31"/>
    <mergeCell ref="B27:B29"/>
    <mergeCell ref="C27:C29"/>
    <mergeCell ref="F27:F29"/>
    <mergeCell ref="D17:D19"/>
    <mergeCell ref="B24:B26"/>
    <mergeCell ref="C24:C26"/>
    <mergeCell ref="F24:F26"/>
    <mergeCell ref="B20:B23"/>
    <mergeCell ref="C20:C23"/>
    <mergeCell ref="D20:D23"/>
    <mergeCell ref="E20:E23"/>
    <mergeCell ref="F20:F23"/>
    <mergeCell ref="B14:B19"/>
    <mergeCell ref="C14:C19"/>
    <mergeCell ref="B12:B13"/>
    <mergeCell ref="A40:A43"/>
    <mergeCell ref="A44:A48"/>
    <mergeCell ref="J35:J39"/>
    <mergeCell ref="K35:K39"/>
    <mergeCell ref="L35:L39"/>
    <mergeCell ref="X27:X29"/>
    <mergeCell ref="S30:S31"/>
    <mergeCell ref="P32:P34"/>
    <mergeCell ref="L30:L31"/>
    <mergeCell ref="V27:V29"/>
    <mergeCell ref="W27:W29"/>
    <mergeCell ref="P35:P39"/>
    <mergeCell ref="T35:T39"/>
    <mergeCell ref="S35:S39"/>
    <mergeCell ref="S32:S34"/>
    <mergeCell ref="J30:J31"/>
    <mergeCell ref="K30:K31"/>
    <mergeCell ref="M35:M39"/>
    <mergeCell ref="N35:N39"/>
    <mergeCell ref="O35:O39"/>
    <mergeCell ref="L32:L34"/>
    <mergeCell ref="S27:S29"/>
    <mergeCell ref="T27:T29"/>
    <mergeCell ref="U27:U29"/>
    <mergeCell ref="BC27:BC28"/>
    <mergeCell ref="BD27:BD28"/>
    <mergeCell ref="BG27:BG28"/>
    <mergeCell ref="BI27:BI28"/>
    <mergeCell ref="BK27:BK28"/>
    <mergeCell ref="BD30:BD31"/>
    <mergeCell ref="BC30:BC31"/>
    <mergeCell ref="BM35:BM39"/>
    <mergeCell ref="BD35:BD39"/>
    <mergeCell ref="BG35:BG39"/>
    <mergeCell ref="BL38:BL39"/>
    <mergeCell ref="BD32:BD34"/>
    <mergeCell ref="BG32:BG34"/>
    <mergeCell ref="BK32:BK34"/>
    <mergeCell ref="BI30:BI31"/>
    <mergeCell ref="S44:S48"/>
    <mergeCell ref="T44:T48"/>
    <mergeCell ref="X44:X48"/>
    <mergeCell ref="Y44:Y48"/>
    <mergeCell ref="U44:U48"/>
    <mergeCell ref="V44:V48"/>
    <mergeCell ref="W44:W48"/>
    <mergeCell ref="X35:X39"/>
    <mergeCell ref="Y35:Y39"/>
    <mergeCell ref="Y40:Y43"/>
    <mergeCell ref="U35:U39"/>
    <mergeCell ref="V35:V39"/>
    <mergeCell ref="W35:W39"/>
    <mergeCell ref="BB44:BB48"/>
    <mergeCell ref="Z44:Z48"/>
    <mergeCell ref="AA44:AA48"/>
    <mergeCell ref="AD44:AD48"/>
    <mergeCell ref="AF44:AF48"/>
    <mergeCell ref="BN44:BN48"/>
    <mergeCell ref="BO44:BO48"/>
    <mergeCell ref="BP44:BP48"/>
    <mergeCell ref="BD44:BD48"/>
    <mergeCell ref="BM44:BM48"/>
    <mergeCell ref="BG44:BG48"/>
    <mergeCell ref="BI44:BI48"/>
    <mergeCell ref="BK44:BK48"/>
    <mergeCell ref="BL44:BL48"/>
    <mergeCell ref="BP40:BP43"/>
    <mergeCell ref="P40:P43"/>
    <mergeCell ref="Q40:Q43"/>
    <mergeCell ref="R40:R43"/>
    <mergeCell ref="S40:S43"/>
    <mergeCell ref="T40:T43"/>
    <mergeCell ref="U40:U43"/>
    <mergeCell ref="AA40:AA43"/>
    <mergeCell ref="BK40:BK43"/>
    <mergeCell ref="BG40:BG43"/>
    <mergeCell ref="BI40:BI43"/>
    <mergeCell ref="BL41:BL42"/>
    <mergeCell ref="BN40:BN41"/>
    <mergeCell ref="BN42:BN43"/>
    <mergeCell ref="BC40:BC43"/>
    <mergeCell ref="V40:V43"/>
    <mergeCell ref="BD40:BD43"/>
    <mergeCell ref="AD40:AD43"/>
    <mergeCell ref="AF40:AF43"/>
    <mergeCell ref="W40:W43"/>
    <mergeCell ref="X40:X43"/>
    <mergeCell ref="Z40:Z43"/>
    <mergeCell ref="X30:X31"/>
    <mergeCell ref="Y30:Y31"/>
    <mergeCell ref="T30:T31"/>
    <mergeCell ref="U30:U31"/>
    <mergeCell ref="V30:V31"/>
    <mergeCell ref="W30:W31"/>
    <mergeCell ref="O32:O34"/>
    <mergeCell ref="X32:X34"/>
    <mergeCell ref="Y32:Y34"/>
    <mergeCell ref="Q32:Q34"/>
    <mergeCell ref="U32:U34"/>
    <mergeCell ref="V32:V34"/>
    <mergeCell ref="R32:R34"/>
    <mergeCell ref="T32:T34"/>
    <mergeCell ref="R35:R39"/>
    <mergeCell ref="S12:S13"/>
    <mergeCell ref="T12:T13"/>
    <mergeCell ref="L14:L19"/>
    <mergeCell ref="K24:K26"/>
    <mergeCell ref="L24:L26"/>
    <mergeCell ref="V14:V19"/>
    <mergeCell ref="W14:W19"/>
    <mergeCell ref="V12:V13"/>
    <mergeCell ref="T24:T26"/>
    <mergeCell ref="U24:U26"/>
    <mergeCell ref="V24:V26"/>
    <mergeCell ref="R30:R31"/>
    <mergeCell ref="W32:W34"/>
    <mergeCell ref="M20:M23"/>
    <mergeCell ref="K12:K13"/>
    <mergeCell ref="L12:L13"/>
    <mergeCell ref="M12:M13"/>
    <mergeCell ref="N12:N13"/>
    <mergeCell ref="Y14:Y19"/>
    <mergeCell ref="W20:W23"/>
    <mergeCell ref="X20:X23"/>
    <mergeCell ref="O14:O19"/>
    <mergeCell ref="P14:P19"/>
    <mergeCell ref="W12:W13"/>
    <mergeCell ref="Q14:Q19"/>
    <mergeCell ref="R14:R19"/>
    <mergeCell ref="S14:S19"/>
    <mergeCell ref="T14:T19"/>
    <mergeCell ref="Q20:Q23"/>
    <mergeCell ref="R20:R23"/>
    <mergeCell ref="T20:T23"/>
    <mergeCell ref="U20:U23"/>
    <mergeCell ref="V20:V23"/>
    <mergeCell ref="P20:P23"/>
    <mergeCell ref="O12:O13"/>
    <mergeCell ref="F10:F11"/>
    <mergeCell ref="G10:G11"/>
    <mergeCell ref="H10:H11"/>
    <mergeCell ref="P10:P11"/>
    <mergeCell ref="Q10:Q11"/>
    <mergeCell ref="E10:E11"/>
    <mergeCell ref="M10:M11"/>
    <mergeCell ref="N10:N11"/>
    <mergeCell ref="J10:J11"/>
    <mergeCell ref="K10:K11"/>
    <mergeCell ref="L10:L11"/>
    <mergeCell ref="C10:C11"/>
    <mergeCell ref="H12:H13"/>
    <mergeCell ref="F14:F19"/>
    <mergeCell ref="A2:B5"/>
    <mergeCell ref="C2:E3"/>
    <mergeCell ref="C4:E5"/>
    <mergeCell ref="F4:F5"/>
    <mergeCell ref="B7:B9"/>
    <mergeCell ref="AN7:AN9"/>
    <mergeCell ref="V10:V11"/>
    <mergeCell ref="A10:A11"/>
    <mergeCell ref="C7:C9"/>
    <mergeCell ref="D7:D9"/>
    <mergeCell ref="E7:E9"/>
    <mergeCell ref="F7:F9"/>
    <mergeCell ref="O10:O11"/>
    <mergeCell ref="G8:G9"/>
    <mergeCell ref="AD12:AD13"/>
    <mergeCell ref="AE12:AE13"/>
    <mergeCell ref="Z12:Z13"/>
    <mergeCell ref="AA12:AA13"/>
    <mergeCell ref="Y12:Y13"/>
    <mergeCell ref="B10:B11"/>
    <mergeCell ref="I10:I11"/>
    <mergeCell ref="AD10:AD11"/>
    <mergeCell ref="AE10:AE11"/>
    <mergeCell ref="AF10:AF11"/>
    <mergeCell ref="AL7:AL9"/>
    <mergeCell ref="AJ7:AJ9"/>
    <mergeCell ref="AK7:AK9"/>
    <mergeCell ref="AP7:AP9"/>
    <mergeCell ref="AT7:AT9"/>
    <mergeCell ref="W10:W11"/>
    <mergeCell ref="X10:X11"/>
    <mergeCell ref="AA10:AA11"/>
    <mergeCell ref="AH7:AH9"/>
    <mergeCell ref="AI7:AI9"/>
    <mergeCell ref="Y10:Y11"/>
    <mergeCell ref="Z10:Z11"/>
    <mergeCell ref="I8:AA8"/>
    <mergeCell ref="AD8:AD9"/>
    <mergeCell ref="AF8:AF9"/>
    <mergeCell ref="G7:AF7"/>
    <mergeCell ref="AG7:AG9"/>
    <mergeCell ref="U10:U11"/>
    <mergeCell ref="R10:R11"/>
    <mergeCell ref="S10:S11"/>
    <mergeCell ref="T10:T11"/>
    <mergeCell ref="BP24:BP26"/>
    <mergeCell ref="AS7:AS9"/>
    <mergeCell ref="AU7:AU9"/>
    <mergeCell ref="AV7:AV9"/>
    <mergeCell ref="BE7:BK8"/>
    <mergeCell ref="BC7:BC9"/>
    <mergeCell ref="AW7:AW9"/>
    <mergeCell ref="BA7:BB9"/>
    <mergeCell ref="AO7:AO9"/>
    <mergeCell ref="BL18:BL19"/>
    <mergeCell ref="BL7:BP8"/>
    <mergeCell ref="AM7:AM9"/>
    <mergeCell ref="BC14:BC19"/>
    <mergeCell ref="BD14:BD19"/>
    <mergeCell ref="BP10:BP11"/>
    <mergeCell ref="BG10:BG11"/>
    <mergeCell ref="BB10:BB11"/>
    <mergeCell ref="BC10:BC11"/>
    <mergeCell ref="BD10:BD11"/>
    <mergeCell ref="BO10:BO11"/>
    <mergeCell ref="BP15:BP19"/>
    <mergeCell ref="BP12:BP13"/>
    <mergeCell ref="BI10:BI11"/>
    <mergeCell ref="BK10:BK11"/>
    <mergeCell ref="BE9:BF9"/>
    <mergeCell ref="AX7:AX9"/>
    <mergeCell ref="AY7:AY9"/>
    <mergeCell ref="AZ7:AZ9"/>
    <mergeCell ref="AQ7:AQ9"/>
    <mergeCell ref="BD7:BD9"/>
    <mergeCell ref="AR7:AR9"/>
    <mergeCell ref="BP27:BP29"/>
    <mergeCell ref="BC24:BC26"/>
    <mergeCell ref="BD24:BD26"/>
    <mergeCell ref="Z24:Z26"/>
    <mergeCell ref="AA24:AA26"/>
    <mergeCell ref="BP20:BP23"/>
    <mergeCell ref="BG14:BG19"/>
    <mergeCell ref="BI20:BI23"/>
    <mergeCell ref="BK20:BK23"/>
    <mergeCell ref="BI24:BI26"/>
    <mergeCell ref="BK24:BK26"/>
    <mergeCell ref="BG24:BG26"/>
    <mergeCell ref="BO22:BO23"/>
    <mergeCell ref="BB14:BB19"/>
    <mergeCell ref="BB20:BB23"/>
    <mergeCell ref="BC20:BC23"/>
    <mergeCell ref="BD20:BD23"/>
    <mergeCell ref="BM20:BM23"/>
    <mergeCell ref="BG20:BG23"/>
    <mergeCell ref="BB27:BB28"/>
    <mergeCell ref="AF24:AF26"/>
    <mergeCell ref="AD14:AD19"/>
    <mergeCell ref="AA14:AA19"/>
    <mergeCell ref="AE27:AE28"/>
    <mergeCell ref="BP35:BP39"/>
    <mergeCell ref="AF35:AF39"/>
    <mergeCell ref="BB35:BB39"/>
    <mergeCell ref="Z35:Z39"/>
    <mergeCell ref="AA35:AA39"/>
    <mergeCell ref="BP30:BP31"/>
    <mergeCell ref="BI35:BI39"/>
    <mergeCell ref="BK35:BK39"/>
    <mergeCell ref="AD35:AD39"/>
    <mergeCell ref="BB32:BB34"/>
    <mergeCell ref="BN38:BN39"/>
    <mergeCell ref="BO38:BO39"/>
    <mergeCell ref="AF30:AF31"/>
    <mergeCell ref="AD32:AD34"/>
    <mergeCell ref="AD30:AD31"/>
    <mergeCell ref="AF32:AF34"/>
    <mergeCell ref="BP32:BP34"/>
    <mergeCell ref="BK30:BK31"/>
    <mergeCell ref="Z30:Z31"/>
    <mergeCell ref="AA30:AA31"/>
    <mergeCell ref="Z32:Z34"/>
    <mergeCell ref="AA32:AA34"/>
    <mergeCell ref="BB30:BB31"/>
    <mergeCell ref="BI32:BI34"/>
    <mergeCell ref="Y24:Y26"/>
    <mergeCell ref="AF27:AF29"/>
    <mergeCell ref="Y27:Y29"/>
    <mergeCell ref="AD24:AD26"/>
    <mergeCell ref="BB24:BB26"/>
    <mergeCell ref="Z27:Z29"/>
    <mergeCell ref="AA27:AA29"/>
    <mergeCell ref="AD27:AD29"/>
    <mergeCell ref="BK12:BK13"/>
    <mergeCell ref="BC12:BC13"/>
    <mergeCell ref="BD12:BD13"/>
    <mergeCell ref="BB12:BB13"/>
    <mergeCell ref="AF14:AF19"/>
    <mergeCell ref="BK14:BK19"/>
    <mergeCell ref="AF12:AF13"/>
    <mergeCell ref="BG12:BG13"/>
    <mergeCell ref="BI12:BI13"/>
    <mergeCell ref="BI14:BI19"/>
    <mergeCell ref="AD20:AD23"/>
    <mergeCell ref="AF20:AF23"/>
    <mergeCell ref="Z20:Z23"/>
    <mergeCell ref="AA20:AA23"/>
    <mergeCell ref="Z14:Z19"/>
    <mergeCell ref="Y20:Y23"/>
    <mergeCell ref="E51:E52"/>
    <mergeCell ref="X14:X19"/>
    <mergeCell ref="N20:N23"/>
    <mergeCell ref="M14:M19"/>
    <mergeCell ref="U12:U13"/>
    <mergeCell ref="O20:O23"/>
    <mergeCell ref="S20:S23"/>
    <mergeCell ref="U14:U19"/>
    <mergeCell ref="L20:L23"/>
    <mergeCell ref="X12:X13"/>
    <mergeCell ref="X24:X26"/>
    <mergeCell ref="E12:E13"/>
    <mergeCell ref="E14:E19"/>
    <mergeCell ref="I14:I19"/>
    <mergeCell ref="J12:J13"/>
    <mergeCell ref="G12:G13"/>
    <mergeCell ref="R24:R26"/>
    <mergeCell ref="S24:S26"/>
    <mergeCell ref="G20:G23"/>
    <mergeCell ref="H20:H23"/>
    <mergeCell ref="W24:W26"/>
    <mergeCell ref="P12:P13"/>
    <mergeCell ref="Q12:Q13"/>
    <mergeCell ref="R12:R13"/>
    <mergeCell ref="J40:J43"/>
    <mergeCell ref="D47:D48"/>
    <mergeCell ref="B44:B48"/>
    <mergeCell ref="C44:C48"/>
    <mergeCell ref="E44:E48"/>
    <mergeCell ref="L44:L48"/>
    <mergeCell ref="L40:L43"/>
    <mergeCell ref="M40:M43"/>
    <mergeCell ref="B40:B43"/>
    <mergeCell ref="C40:C43"/>
    <mergeCell ref="E40:E43"/>
    <mergeCell ref="F40:F43"/>
    <mergeCell ref="G40:G43"/>
    <mergeCell ref="I40:I43"/>
    <mergeCell ref="E27:E29"/>
    <mergeCell ref="E30:E31"/>
    <mergeCell ref="I24:I26"/>
    <mergeCell ref="A49:A52"/>
    <mergeCell ref="A53:A56"/>
    <mergeCell ref="AF53:AF56"/>
    <mergeCell ref="W53:W56"/>
    <mergeCell ref="X53:X56"/>
    <mergeCell ref="Y53:Y56"/>
    <mergeCell ref="Z53:Z56"/>
    <mergeCell ref="J53:J56"/>
    <mergeCell ref="K53:K56"/>
    <mergeCell ref="L53:L56"/>
    <mergeCell ref="M53:M56"/>
    <mergeCell ref="N53:N56"/>
    <mergeCell ref="O53:O56"/>
    <mergeCell ref="T49:T52"/>
    <mergeCell ref="U49:U52"/>
    <mergeCell ref="V49:V52"/>
    <mergeCell ref="W49:W52"/>
    <mergeCell ref="S53:S56"/>
    <mergeCell ref="T53:T56"/>
    <mergeCell ref="AC49:AC52"/>
    <mergeCell ref="AD49:AD52"/>
    <mergeCell ref="B53:B56"/>
    <mergeCell ref="C53:C56"/>
    <mergeCell ref="F53:F56"/>
    <mergeCell ref="G53:G56"/>
    <mergeCell ref="H53:H56"/>
    <mergeCell ref="BB53:BB56"/>
    <mergeCell ref="O49:O52"/>
    <mergeCell ref="P49:P52"/>
    <mergeCell ref="Q49:Q52"/>
    <mergeCell ref="R49:R52"/>
    <mergeCell ref="S49:S52"/>
    <mergeCell ref="H49:H52"/>
    <mergeCell ref="I49:I52"/>
    <mergeCell ref="J49:J52"/>
    <mergeCell ref="K49:K52"/>
    <mergeCell ref="L49:L52"/>
    <mergeCell ref="M49:M52"/>
    <mergeCell ref="B49:B52"/>
    <mergeCell ref="C49:C52"/>
    <mergeCell ref="D49:D50"/>
    <mergeCell ref="E49:E50"/>
    <mergeCell ref="F49:F52"/>
    <mergeCell ref="G49:G52"/>
    <mergeCell ref="D51:D52"/>
    <mergeCell ref="P53:P56"/>
    <mergeCell ref="Q53:Q56"/>
    <mergeCell ref="R53:R56"/>
    <mergeCell ref="I53:I56"/>
    <mergeCell ref="AB53:AB56"/>
    <mergeCell ref="AC53:AC56"/>
    <mergeCell ref="U53:U56"/>
    <mergeCell ref="V53:V56"/>
    <mergeCell ref="AE49:AE52"/>
    <mergeCell ref="N49:N52"/>
    <mergeCell ref="BJ53:BJ56"/>
    <mergeCell ref="BK53:BK56"/>
    <mergeCell ref="BP53:BP56"/>
    <mergeCell ref="AA53:AA56"/>
    <mergeCell ref="AD53:AD56"/>
    <mergeCell ref="AE53:AE56"/>
    <mergeCell ref="BD53:BD56"/>
    <mergeCell ref="BE53:BE56"/>
    <mergeCell ref="BF53:BF56"/>
    <mergeCell ref="BG53:BG56"/>
    <mergeCell ref="BH53:BH56"/>
    <mergeCell ref="BI53:BI56"/>
    <mergeCell ref="BM54:BM55"/>
    <mergeCell ref="BC53:BC56"/>
    <mergeCell ref="BP49:BP52"/>
    <mergeCell ref="BL51:BL52"/>
    <mergeCell ref="BN51:BN52"/>
    <mergeCell ref="X49:X52"/>
    <mergeCell ref="Y49:Y52"/>
    <mergeCell ref="Z49:Z52"/>
    <mergeCell ref="AA49:AA52"/>
    <mergeCell ref="AB49:AB52"/>
    <mergeCell ref="BG49:BG52"/>
    <mergeCell ref="BH49:BH52"/>
    <mergeCell ref="BI49:BI52"/>
    <mergeCell ref="BN49:BN50"/>
    <mergeCell ref="BO49:BO50"/>
    <mergeCell ref="BJ49:BJ52"/>
    <mergeCell ref="BK49:BK52"/>
    <mergeCell ref="BL49:BL50"/>
    <mergeCell ref="BM49:BM50"/>
    <mergeCell ref="BD49:BD52"/>
    <mergeCell ref="BE49:BE52"/>
    <mergeCell ref="BF49:BF52"/>
    <mergeCell ref="BB49:BB52"/>
    <mergeCell ref="BC49:BC52"/>
    <mergeCell ref="AF49:AF52"/>
  </mergeCells>
  <conditionalFormatting sqref="BK10:BK11 AF10:AF11 BK35:BK37 BK29">
    <cfRule type="containsText" dxfId="164" priority="164" operator="containsText" text="baja">
      <formula>NOT(ISERROR(SEARCH("baja",AF10)))</formula>
    </cfRule>
    <cfRule type="containsText" dxfId="163" priority="165" operator="containsText" text="Alta">
      <formula>NOT(ISERROR(SEARCH("Alta",AF10)))</formula>
    </cfRule>
  </conditionalFormatting>
  <conditionalFormatting sqref="BK10:BK11 AF10:AF11 BK35:BK37 BK29">
    <cfRule type="containsText" dxfId="162" priority="162" operator="containsText" text="Moderada">
      <formula>NOT(ISERROR(SEARCH("Moderada",AF10)))</formula>
    </cfRule>
    <cfRule type="containsText" dxfId="161" priority="163" operator="containsText" text="Extrema">
      <formula>NOT(ISERROR(SEARCH("Extrema",AF10)))</formula>
    </cfRule>
  </conditionalFormatting>
  <conditionalFormatting sqref="AX44:BA48 AX32:AY34 AX10:BA31 BA32:BA39">
    <cfRule type="cellIs" dxfId="160" priority="158" operator="between">
      <formula>76</formula>
      <formula>100</formula>
    </cfRule>
    <cfRule type="cellIs" dxfId="159" priority="159" operator="between">
      <formula>1</formula>
      <formula>50</formula>
    </cfRule>
    <cfRule type="cellIs" dxfId="158" priority="160" operator="between">
      <formula>50</formula>
      <formula>75</formula>
    </cfRule>
    <cfRule type="cellIs" dxfId="157" priority="161" operator="between">
      <formula>0</formula>
      <formula>0</formula>
    </cfRule>
  </conditionalFormatting>
  <conditionalFormatting sqref="AX44:BA48 AX32:AY34 AX10:BA31 BA32:BA39">
    <cfRule type="containsText" dxfId="156" priority="155" operator="containsText" text="Débil">
      <formula>NOT(ISERROR(SEARCH("Débil",AX10)))</formula>
    </cfRule>
    <cfRule type="containsText" dxfId="155" priority="156" operator="containsText" text="Moderado">
      <formula>NOT(ISERROR(SEARCH("Moderado",AX10)))</formula>
    </cfRule>
    <cfRule type="containsText" dxfId="154" priority="157" operator="containsText" text="Fuerte">
      <formula>NOT(ISERROR(SEARCH("Fuerte",AX10)))</formula>
    </cfRule>
  </conditionalFormatting>
  <conditionalFormatting sqref="BK20 AF20">
    <cfRule type="containsText" dxfId="153" priority="149" operator="containsText" text="baja">
      <formula>NOT(ISERROR(SEARCH("baja",AF20)))</formula>
    </cfRule>
    <cfRule type="containsText" dxfId="152" priority="150" operator="containsText" text="Alta">
      <formula>NOT(ISERROR(SEARCH("Alta",AF20)))</formula>
    </cfRule>
  </conditionalFormatting>
  <conditionalFormatting sqref="BK20 AF20">
    <cfRule type="containsText" dxfId="151" priority="147" operator="containsText" text="Moderada">
      <formula>NOT(ISERROR(SEARCH("Moderada",AF20)))</formula>
    </cfRule>
    <cfRule type="containsText" dxfId="150" priority="148" operator="containsText" text="Extrema">
      <formula>NOT(ISERROR(SEARCH("Extrema",AF20)))</formula>
    </cfRule>
  </conditionalFormatting>
  <conditionalFormatting sqref="BK14 AF14">
    <cfRule type="containsText" dxfId="149" priority="153" operator="containsText" text="baja">
      <formula>NOT(ISERROR(SEARCH("baja",AF14)))</formula>
    </cfRule>
    <cfRule type="containsText" dxfId="148" priority="154" operator="containsText" text="Alta">
      <formula>NOT(ISERROR(SEARCH("Alta",AF14)))</formula>
    </cfRule>
  </conditionalFormatting>
  <conditionalFormatting sqref="BK14 AF14">
    <cfRule type="containsText" dxfId="147" priority="151" operator="containsText" text="Moderada">
      <formula>NOT(ISERROR(SEARCH("Moderada",AF14)))</formula>
    </cfRule>
    <cfRule type="containsText" dxfId="146" priority="152" operator="containsText" text="Extrema">
      <formula>NOT(ISERROR(SEARCH("Extrema",AF14)))</formula>
    </cfRule>
  </conditionalFormatting>
  <conditionalFormatting sqref="BK24 AF24">
    <cfRule type="containsText" dxfId="145" priority="145" operator="containsText" text="baja">
      <formula>NOT(ISERROR(SEARCH("baja",AF24)))</formula>
    </cfRule>
    <cfRule type="containsText" dxfId="144" priority="146" operator="containsText" text="Alta">
      <formula>NOT(ISERROR(SEARCH("Alta",AF24)))</formula>
    </cfRule>
  </conditionalFormatting>
  <conditionalFormatting sqref="BK24 AF24">
    <cfRule type="containsText" dxfId="143" priority="143" operator="containsText" text="Moderada">
      <formula>NOT(ISERROR(SEARCH("Moderada",AF24)))</formula>
    </cfRule>
    <cfRule type="containsText" dxfId="142" priority="144" operator="containsText" text="Extrema">
      <formula>NOT(ISERROR(SEARCH("Extrema",AF24)))</formula>
    </cfRule>
  </conditionalFormatting>
  <conditionalFormatting sqref="AF27">
    <cfRule type="containsText" dxfId="141" priority="141" operator="containsText" text="baja">
      <formula>NOT(ISERROR(SEARCH("baja",AF27)))</formula>
    </cfRule>
    <cfRule type="containsText" dxfId="140" priority="142" operator="containsText" text="Alta">
      <formula>NOT(ISERROR(SEARCH("Alta",AF27)))</formula>
    </cfRule>
  </conditionalFormatting>
  <conditionalFormatting sqref="AF27">
    <cfRule type="containsText" dxfId="139" priority="139" operator="containsText" text="Moderada">
      <formula>NOT(ISERROR(SEARCH("Moderada",AF27)))</formula>
    </cfRule>
    <cfRule type="containsText" dxfId="138" priority="140" operator="containsText" text="Extrema">
      <formula>NOT(ISERROR(SEARCH("Extrema",AF27)))</formula>
    </cfRule>
  </conditionalFormatting>
  <conditionalFormatting sqref="BK27">
    <cfRule type="containsText" dxfId="137" priority="137" operator="containsText" text="baja">
      <formula>NOT(ISERROR(SEARCH("baja",BK27)))</formula>
    </cfRule>
    <cfRule type="containsText" dxfId="136" priority="138" operator="containsText" text="Alta">
      <formula>NOT(ISERROR(SEARCH("Alta",BK27)))</formula>
    </cfRule>
  </conditionalFormatting>
  <conditionalFormatting sqref="BK27">
    <cfRule type="containsText" dxfId="135" priority="135" operator="containsText" text="Moderada">
      <formula>NOT(ISERROR(SEARCH("Moderada",BK27)))</formula>
    </cfRule>
    <cfRule type="containsText" dxfId="134" priority="136" operator="containsText" text="Extrema">
      <formula>NOT(ISERROR(SEARCH("Extrema",BK27)))</formula>
    </cfRule>
  </conditionalFormatting>
  <conditionalFormatting sqref="AF30">
    <cfRule type="containsText" dxfId="133" priority="133" operator="containsText" text="baja">
      <formula>NOT(ISERROR(SEARCH("baja",AF30)))</formula>
    </cfRule>
    <cfRule type="containsText" dxfId="132" priority="134" operator="containsText" text="Alta">
      <formula>NOT(ISERROR(SEARCH("Alta",AF30)))</formula>
    </cfRule>
  </conditionalFormatting>
  <conditionalFormatting sqref="AF30">
    <cfRule type="containsText" dxfId="131" priority="131" operator="containsText" text="Moderada">
      <formula>NOT(ISERROR(SEARCH("Moderada",AF30)))</formula>
    </cfRule>
    <cfRule type="containsText" dxfId="130" priority="132" operator="containsText" text="Extrema">
      <formula>NOT(ISERROR(SEARCH("Extrema",AF30)))</formula>
    </cfRule>
  </conditionalFormatting>
  <conditionalFormatting sqref="AF32">
    <cfRule type="containsText" dxfId="129" priority="129" operator="containsText" text="baja">
      <formula>NOT(ISERROR(SEARCH("baja",AF32)))</formula>
    </cfRule>
    <cfRule type="containsText" dxfId="128" priority="130" operator="containsText" text="Alta">
      <formula>NOT(ISERROR(SEARCH("Alta",AF32)))</formula>
    </cfRule>
  </conditionalFormatting>
  <conditionalFormatting sqref="AF32">
    <cfRule type="containsText" dxfId="127" priority="127" operator="containsText" text="Moderada">
      <formula>NOT(ISERROR(SEARCH("Moderada",AF32)))</formula>
    </cfRule>
    <cfRule type="containsText" dxfId="126" priority="128" operator="containsText" text="Extrema">
      <formula>NOT(ISERROR(SEARCH("Extrema",AF32)))</formula>
    </cfRule>
  </conditionalFormatting>
  <conditionalFormatting sqref="BK32">
    <cfRule type="containsText" dxfId="125" priority="125" operator="containsText" text="baja">
      <formula>NOT(ISERROR(SEARCH("baja",BK32)))</formula>
    </cfRule>
    <cfRule type="containsText" dxfId="124" priority="126" operator="containsText" text="Alta">
      <formula>NOT(ISERROR(SEARCH("Alta",BK32)))</formula>
    </cfRule>
  </conditionalFormatting>
  <conditionalFormatting sqref="BK32">
    <cfRule type="containsText" dxfId="123" priority="123" operator="containsText" text="Moderada">
      <formula>NOT(ISERROR(SEARCH("Moderada",BK32)))</formula>
    </cfRule>
    <cfRule type="containsText" dxfId="122" priority="124" operator="containsText" text="Extrema">
      <formula>NOT(ISERROR(SEARCH("Extrema",BK32)))</formula>
    </cfRule>
  </conditionalFormatting>
  <conditionalFormatting sqref="AF35:AF37">
    <cfRule type="containsText" dxfId="121" priority="121" operator="containsText" text="baja">
      <formula>NOT(ISERROR(SEARCH("baja",AF35)))</formula>
    </cfRule>
    <cfRule type="containsText" dxfId="120" priority="122" operator="containsText" text="Alta">
      <formula>NOT(ISERROR(SEARCH("Alta",AF35)))</formula>
    </cfRule>
  </conditionalFormatting>
  <conditionalFormatting sqref="AF35:AF37">
    <cfRule type="containsText" dxfId="119" priority="119" operator="containsText" text="Moderada">
      <formula>NOT(ISERROR(SEARCH("Moderada",AF35)))</formula>
    </cfRule>
    <cfRule type="containsText" dxfId="118" priority="120" operator="containsText" text="Extrema">
      <formula>NOT(ISERROR(SEARCH("Extrema",AF35)))</formula>
    </cfRule>
  </conditionalFormatting>
  <conditionalFormatting sqref="AF40:AF43">
    <cfRule type="containsText" dxfId="117" priority="117" operator="containsText" text="baja">
      <formula>NOT(ISERROR(SEARCH("baja",AF40)))</formula>
    </cfRule>
    <cfRule type="containsText" dxfId="116" priority="118" operator="containsText" text="Alta">
      <formula>NOT(ISERROR(SEARCH("Alta",AF40)))</formula>
    </cfRule>
  </conditionalFormatting>
  <conditionalFormatting sqref="AF40:AF43">
    <cfRule type="containsText" dxfId="115" priority="115" operator="containsText" text="Moderada">
      <formula>NOT(ISERROR(SEARCH("Moderada",AF40)))</formula>
    </cfRule>
    <cfRule type="containsText" dxfId="114" priority="116" operator="containsText" text="Extrema">
      <formula>NOT(ISERROR(SEARCH("Extrema",AF40)))</formula>
    </cfRule>
  </conditionalFormatting>
  <conditionalFormatting sqref="AF44">
    <cfRule type="containsText" dxfId="113" priority="113" operator="containsText" text="baja">
      <formula>NOT(ISERROR(SEARCH("baja",AF44)))</formula>
    </cfRule>
    <cfRule type="containsText" dxfId="112" priority="114" operator="containsText" text="Alta">
      <formula>NOT(ISERROR(SEARCH("Alta",AF44)))</formula>
    </cfRule>
  </conditionalFormatting>
  <conditionalFormatting sqref="AF44">
    <cfRule type="containsText" dxfId="111" priority="111" operator="containsText" text="Moderada">
      <formula>NOT(ISERROR(SEARCH("Moderada",AF44)))</formula>
    </cfRule>
    <cfRule type="containsText" dxfId="110" priority="112" operator="containsText" text="Extrema">
      <formula>NOT(ISERROR(SEARCH("Extrema",AF44)))</formula>
    </cfRule>
  </conditionalFormatting>
  <conditionalFormatting sqref="BK12 AF12">
    <cfRule type="containsText" dxfId="109" priority="109" operator="containsText" text="baja">
      <formula>NOT(ISERROR(SEARCH("baja",AF12)))</formula>
    </cfRule>
    <cfRule type="containsText" dxfId="108" priority="110" operator="containsText" text="Alta">
      <formula>NOT(ISERROR(SEARCH("Alta",AF12)))</formula>
    </cfRule>
  </conditionalFormatting>
  <conditionalFormatting sqref="BK12 AF12">
    <cfRule type="containsText" dxfId="107" priority="107" operator="containsText" text="Moderada">
      <formula>NOT(ISERROR(SEARCH("Moderada",AF12)))</formula>
    </cfRule>
    <cfRule type="containsText" dxfId="106" priority="108" operator="containsText" text="Extrema">
      <formula>NOT(ISERROR(SEARCH("Extrema",AF12)))</formula>
    </cfRule>
  </conditionalFormatting>
  <conditionalFormatting sqref="AZ32:AZ34">
    <cfRule type="cellIs" dxfId="105" priority="103" operator="between">
      <formula>76</formula>
      <formula>100</formula>
    </cfRule>
    <cfRule type="cellIs" dxfId="104" priority="104" operator="between">
      <formula>1</formula>
      <formula>50</formula>
    </cfRule>
    <cfRule type="cellIs" dxfId="103" priority="105" operator="between">
      <formula>50</formula>
      <formula>75</formula>
    </cfRule>
    <cfRule type="cellIs" dxfId="102" priority="106" operator="between">
      <formula>0</formula>
      <formula>0</formula>
    </cfRule>
  </conditionalFormatting>
  <conditionalFormatting sqref="AZ32:AZ34">
    <cfRule type="containsText" dxfId="101" priority="100" operator="containsText" text="Débil">
      <formula>NOT(ISERROR(SEARCH("Débil",AZ32)))</formula>
    </cfRule>
    <cfRule type="containsText" dxfId="100" priority="101" operator="containsText" text="Moderado">
      <formula>NOT(ISERROR(SEARCH("Moderado",AZ32)))</formula>
    </cfRule>
    <cfRule type="containsText" dxfId="99" priority="102" operator="containsText" text="Fuerte">
      <formula>NOT(ISERROR(SEARCH("Fuerte",AZ32)))</formula>
    </cfRule>
  </conditionalFormatting>
  <conditionalFormatting sqref="BK44">
    <cfRule type="containsText" dxfId="98" priority="98" operator="containsText" text="baja">
      <formula>NOT(ISERROR(SEARCH("baja",BK44)))</formula>
    </cfRule>
    <cfRule type="containsText" dxfId="97" priority="99" operator="containsText" text="Alta">
      <formula>NOT(ISERROR(SEARCH("Alta",BK44)))</formula>
    </cfRule>
  </conditionalFormatting>
  <conditionalFormatting sqref="BK44">
    <cfRule type="containsText" dxfId="96" priority="96" operator="containsText" text="Moderada">
      <formula>NOT(ISERROR(SEARCH("Moderada",BK44)))</formula>
    </cfRule>
    <cfRule type="containsText" dxfId="95" priority="97" operator="containsText" text="Extrema">
      <formula>NOT(ISERROR(SEARCH("Extrema",BK44)))</formula>
    </cfRule>
  </conditionalFormatting>
  <conditionalFormatting sqref="AY35:AY39">
    <cfRule type="cellIs" dxfId="94" priority="92" operator="between">
      <formula>76</formula>
      <formula>100</formula>
    </cfRule>
    <cfRule type="cellIs" dxfId="93" priority="93" operator="between">
      <formula>1</formula>
      <formula>50</formula>
    </cfRule>
    <cfRule type="cellIs" dxfId="92" priority="94" operator="between">
      <formula>50</formula>
      <formula>75</formula>
    </cfRule>
    <cfRule type="cellIs" dxfId="91" priority="95" operator="between">
      <formula>0</formula>
      <formula>0</formula>
    </cfRule>
  </conditionalFormatting>
  <conditionalFormatting sqref="AY35:AY39">
    <cfRule type="containsText" dxfId="90" priority="89" operator="containsText" text="Débil">
      <formula>NOT(ISERROR(SEARCH("Débil",AY35)))</formula>
    </cfRule>
    <cfRule type="containsText" dxfId="89" priority="90" operator="containsText" text="Moderado">
      <formula>NOT(ISERROR(SEARCH("Moderado",AY35)))</formula>
    </cfRule>
    <cfRule type="containsText" dxfId="88" priority="91" operator="containsText" text="Fuerte">
      <formula>NOT(ISERROR(SEARCH("Fuerte",AY35)))</formula>
    </cfRule>
  </conditionalFormatting>
  <conditionalFormatting sqref="AZ35:AZ39">
    <cfRule type="cellIs" dxfId="87" priority="85" operator="between">
      <formula>76</formula>
      <formula>100</formula>
    </cfRule>
    <cfRule type="cellIs" dxfId="86" priority="86" operator="between">
      <formula>1</formula>
      <formula>50</formula>
    </cfRule>
    <cfRule type="cellIs" dxfId="85" priority="87" operator="between">
      <formula>50</formula>
      <formula>75</formula>
    </cfRule>
    <cfRule type="cellIs" dxfId="84" priority="88" operator="between">
      <formula>0</formula>
      <formula>0</formula>
    </cfRule>
  </conditionalFormatting>
  <conditionalFormatting sqref="AZ35:AZ39">
    <cfRule type="containsText" dxfId="83" priority="82" operator="containsText" text="Débil">
      <formula>NOT(ISERROR(SEARCH("Débil",AZ35)))</formula>
    </cfRule>
    <cfRule type="containsText" dxfId="82" priority="83" operator="containsText" text="Moderado">
      <formula>NOT(ISERROR(SEARCH("Moderado",AZ35)))</formula>
    </cfRule>
    <cfRule type="containsText" dxfId="81" priority="84" operator="containsText" text="Fuerte">
      <formula>NOT(ISERROR(SEARCH("Fuerte",AZ35)))</formula>
    </cfRule>
  </conditionalFormatting>
  <conditionalFormatting sqref="AX35">
    <cfRule type="cellIs" dxfId="80" priority="78" operator="between">
      <formula>76</formula>
      <formula>100</formula>
    </cfRule>
    <cfRule type="cellIs" dxfId="79" priority="79" operator="between">
      <formula>1</formula>
      <formula>50</formula>
    </cfRule>
    <cfRule type="cellIs" dxfId="78" priority="80" operator="between">
      <formula>50</formula>
      <formula>75</formula>
    </cfRule>
    <cfRule type="cellIs" dxfId="77" priority="81" operator="between">
      <formula>0</formula>
      <formula>0</formula>
    </cfRule>
  </conditionalFormatting>
  <conditionalFormatting sqref="AX35">
    <cfRule type="containsText" dxfId="76" priority="75" operator="containsText" text="Débil">
      <formula>NOT(ISERROR(SEARCH("Débil",AX35)))</formula>
    </cfRule>
    <cfRule type="containsText" dxfId="75" priority="76" operator="containsText" text="Moderado">
      <formula>NOT(ISERROR(SEARCH("Moderado",AX35)))</formula>
    </cfRule>
    <cfRule type="containsText" dxfId="74" priority="77" operator="containsText" text="Fuerte">
      <formula>NOT(ISERROR(SEARCH("Fuerte",AX35)))</formula>
    </cfRule>
  </conditionalFormatting>
  <conditionalFormatting sqref="AX38">
    <cfRule type="cellIs" dxfId="73" priority="71" operator="between">
      <formula>76</formula>
      <formula>100</formula>
    </cfRule>
    <cfRule type="cellIs" dxfId="72" priority="72" operator="between">
      <formula>1</formula>
      <formula>50</formula>
    </cfRule>
    <cfRule type="cellIs" dxfId="71" priority="73" operator="between">
      <formula>50</formula>
      <formula>75</formula>
    </cfRule>
    <cfRule type="cellIs" dxfId="70" priority="74" operator="between">
      <formula>0</formula>
      <formula>0</formula>
    </cfRule>
  </conditionalFormatting>
  <conditionalFormatting sqref="AX38">
    <cfRule type="containsText" dxfId="69" priority="68" operator="containsText" text="Débil">
      <formula>NOT(ISERROR(SEARCH("Débil",AX38)))</formula>
    </cfRule>
    <cfRule type="containsText" dxfId="68" priority="69" operator="containsText" text="Moderado">
      <formula>NOT(ISERROR(SEARCH("Moderado",AX38)))</formula>
    </cfRule>
    <cfRule type="containsText" dxfId="67" priority="70" operator="containsText" text="Fuerte">
      <formula>NOT(ISERROR(SEARCH("Fuerte",AX38)))</formula>
    </cfRule>
  </conditionalFormatting>
  <conditionalFormatting sqref="AX39">
    <cfRule type="cellIs" dxfId="66" priority="64" operator="between">
      <formula>76</formula>
      <formula>100</formula>
    </cfRule>
    <cfRule type="cellIs" dxfId="65" priority="65" operator="between">
      <formula>1</formula>
      <formula>50</formula>
    </cfRule>
    <cfRule type="cellIs" dxfId="64" priority="66" operator="between">
      <formula>50</formula>
      <formula>75</formula>
    </cfRule>
    <cfRule type="cellIs" dxfId="63" priority="67" operator="between">
      <formula>0</formula>
      <formula>0</formula>
    </cfRule>
  </conditionalFormatting>
  <conditionalFormatting sqref="AX39">
    <cfRule type="containsText" dxfId="62" priority="61" operator="containsText" text="Débil">
      <formula>NOT(ISERROR(SEARCH("Débil",AX39)))</formula>
    </cfRule>
    <cfRule type="containsText" dxfId="61" priority="62" operator="containsText" text="Moderado">
      <formula>NOT(ISERROR(SEARCH("Moderado",AX39)))</formula>
    </cfRule>
    <cfRule type="containsText" dxfId="60" priority="63" operator="containsText" text="Fuerte">
      <formula>NOT(ISERROR(SEARCH("Fuerte",AX39)))</formula>
    </cfRule>
  </conditionalFormatting>
  <conditionalFormatting sqref="AX36:AX37">
    <cfRule type="cellIs" dxfId="59" priority="57" operator="between">
      <formula>76</formula>
      <formula>100</formula>
    </cfRule>
    <cfRule type="cellIs" dxfId="58" priority="58" operator="between">
      <formula>1</formula>
      <formula>50</formula>
    </cfRule>
    <cfRule type="cellIs" dxfId="57" priority="59" operator="between">
      <formula>50</formula>
      <formula>75</formula>
    </cfRule>
    <cfRule type="cellIs" dxfId="56" priority="60" operator="between">
      <formula>0</formula>
      <formula>0</formula>
    </cfRule>
  </conditionalFormatting>
  <conditionalFormatting sqref="AX36:AX37">
    <cfRule type="containsText" dxfId="55" priority="54" operator="containsText" text="Débil">
      <formula>NOT(ISERROR(SEARCH("Débil",AX36)))</formula>
    </cfRule>
    <cfRule type="containsText" dxfId="54" priority="55" operator="containsText" text="Moderado">
      <formula>NOT(ISERROR(SEARCH("Moderado",AX36)))</formula>
    </cfRule>
    <cfRule type="containsText" dxfId="53" priority="56" operator="containsText" text="Fuerte">
      <formula>NOT(ISERROR(SEARCH("Fuerte",AX36)))</formula>
    </cfRule>
  </conditionalFormatting>
  <conditionalFormatting sqref="AY40:AY43">
    <cfRule type="cellIs" dxfId="52" priority="50" operator="between">
      <formula>76</formula>
      <formula>100</formula>
    </cfRule>
    <cfRule type="cellIs" dxfId="51" priority="51" operator="between">
      <formula>1</formula>
      <formula>50</formula>
    </cfRule>
    <cfRule type="cellIs" dxfId="50" priority="52" operator="between">
      <formula>50</formula>
      <formula>75</formula>
    </cfRule>
    <cfRule type="cellIs" dxfId="49" priority="53" operator="between">
      <formula>0</formula>
      <formula>0</formula>
    </cfRule>
  </conditionalFormatting>
  <conditionalFormatting sqref="AY40:AY43">
    <cfRule type="containsText" dxfId="48" priority="47" operator="containsText" text="Débil">
      <formula>NOT(ISERROR(SEARCH("Débil",AY40)))</formula>
    </cfRule>
    <cfRule type="containsText" dxfId="47" priority="48" operator="containsText" text="Moderado">
      <formula>NOT(ISERROR(SEARCH("Moderado",AY40)))</formula>
    </cfRule>
    <cfRule type="containsText" dxfId="46" priority="49" operator="containsText" text="Fuerte">
      <formula>NOT(ISERROR(SEARCH("Fuerte",AY40)))</formula>
    </cfRule>
  </conditionalFormatting>
  <conditionalFormatting sqref="AZ40:AZ43">
    <cfRule type="cellIs" dxfId="45" priority="43" operator="between">
      <formula>76</formula>
      <formula>100</formula>
    </cfRule>
    <cfRule type="cellIs" dxfId="44" priority="44" operator="between">
      <formula>1</formula>
      <formula>50</formula>
    </cfRule>
    <cfRule type="cellIs" dxfId="43" priority="45" operator="between">
      <formula>50</formula>
      <formula>75</formula>
    </cfRule>
    <cfRule type="cellIs" dxfId="42" priority="46" operator="between">
      <formula>0</formula>
      <formula>0</formula>
    </cfRule>
  </conditionalFormatting>
  <conditionalFormatting sqref="AZ40:AZ43">
    <cfRule type="containsText" dxfId="41" priority="40" operator="containsText" text="Débil">
      <formula>NOT(ISERROR(SEARCH("Débil",AZ40)))</formula>
    </cfRule>
    <cfRule type="containsText" dxfId="40" priority="41" operator="containsText" text="Moderado">
      <formula>NOT(ISERROR(SEARCH("Moderado",AZ40)))</formula>
    </cfRule>
    <cfRule type="containsText" dxfId="39" priority="42" operator="containsText" text="Fuerte">
      <formula>NOT(ISERROR(SEARCH("Fuerte",AZ40)))</formula>
    </cfRule>
  </conditionalFormatting>
  <conditionalFormatting sqref="AX40">
    <cfRule type="cellIs" dxfId="38" priority="36" operator="between">
      <formula>76</formula>
      <formula>100</formula>
    </cfRule>
    <cfRule type="cellIs" dxfId="37" priority="37" operator="between">
      <formula>1</formula>
      <formula>50</formula>
    </cfRule>
    <cfRule type="cellIs" dxfId="36" priority="38" operator="between">
      <formula>50</formula>
      <formula>75</formula>
    </cfRule>
    <cfRule type="cellIs" dxfId="35" priority="39" operator="between">
      <formula>0</formula>
      <formula>0</formula>
    </cfRule>
  </conditionalFormatting>
  <conditionalFormatting sqref="AX40">
    <cfRule type="containsText" dxfId="34" priority="33" operator="containsText" text="Débil">
      <formula>NOT(ISERROR(SEARCH("Débil",AX40)))</formula>
    </cfRule>
    <cfRule type="containsText" dxfId="33" priority="34" operator="containsText" text="Moderado">
      <formula>NOT(ISERROR(SEARCH("Moderado",AX40)))</formula>
    </cfRule>
    <cfRule type="containsText" dxfId="32" priority="35" operator="containsText" text="Fuerte">
      <formula>NOT(ISERROR(SEARCH("Fuerte",AX40)))</formula>
    </cfRule>
  </conditionalFormatting>
  <conditionalFormatting sqref="AX41">
    <cfRule type="cellIs" dxfId="31" priority="29" operator="between">
      <formula>76</formula>
      <formula>100</formula>
    </cfRule>
    <cfRule type="cellIs" dxfId="30" priority="30" operator="between">
      <formula>1</formula>
      <formula>50</formula>
    </cfRule>
    <cfRule type="cellIs" dxfId="29" priority="31" operator="between">
      <formula>50</formula>
      <formula>75</formula>
    </cfRule>
    <cfRule type="cellIs" dxfId="28" priority="32" operator="between">
      <formula>0</formula>
      <formula>0</formula>
    </cfRule>
  </conditionalFormatting>
  <conditionalFormatting sqref="AX41">
    <cfRule type="containsText" dxfId="27" priority="26" operator="containsText" text="Débil">
      <formula>NOT(ISERROR(SEARCH("Débil",AX41)))</formula>
    </cfRule>
    <cfRule type="containsText" dxfId="26" priority="27" operator="containsText" text="Moderado">
      <formula>NOT(ISERROR(SEARCH("Moderado",AX41)))</formula>
    </cfRule>
    <cfRule type="containsText" dxfId="25" priority="28" operator="containsText" text="Fuerte">
      <formula>NOT(ISERROR(SEARCH("Fuerte",AX41)))</formula>
    </cfRule>
  </conditionalFormatting>
  <conditionalFormatting sqref="AX42">
    <cfRule type="cellIs" dxfId="24" priority="22" operator="between">
      <formula>76</formula>
      <formula>100</formula>
    </cfRule>
    <cfRule type="cellIs" dxfId="23" priority="23" operator="between">
      <formula>1</formula>
      <formula>50</formula>
    </cfRule>
    <cfRule type="cellIs" dxfId="22" priority="24" operator="between">
      <formula>50</formula>
      <formula>75</formula>
    </cfRule>
    <cfRule type="cellIs" dxfId="21" priority="25" operator="between">
      <formula>0</formula>
      <formula>0</formula>
    </cfRule>
  </conditionalFormatting>
  <conditionalFormatting sqref="AX42">
    <cfRule type="containsText" dxfId="20" priority="19" operator="containsText" text="Débil">
      <formula>NOT(ISERROR(SEARCH("Débil",AX42)))</formula>
    </cfRule>
    <cfRule type="containsText" dxfId="19" priority="20" operator="containsText" text="Moderado">
      <formula>NOT(ISERROR(SEARCH("Moderado",AX42)))</formula>
    </cfRule>
    <cfRule type="containsText" dxfId="18" priority="21" operator="containsText" text="Fuerte">
      <formula>NOT(ISERROR(SEARCH("Fuerte",AX42)))</formula>
    </cfRule>
  </conditionalFormatting>
  <conditionalFormatting sqref="AX43">
    <cfRule type="cellIs" dxfId="17" priority="15" operator="between">
      <formula>76</formula>
      <formula>100</formula>
    </cfRule>
    <cfRule type="cellIs" dxfId="16" priority="16" operator="between">
      <formula>1</formula>
      <formula>50</formula>
    </cfRule>
    <cfRule type="cellIs" dxfId="15" priority="17" operator="between">
      <formula>50</formula>
      <formula>75</formula>
    </cfRule>
    <cfRule type="cellIs" dxfId="14" priority="18" operator="between">
      <formula>0</formula>
      <formula>0</formula>
    </cfRule>
  </conditionalFormatting>
  <conditionalFormatting sqref="AX43">
    <cfRule type="containsText" dxfId="13" priority="12" operator="containsText" text="Débil">
      <formula>NOT(ISERROR(SEARCH("Débil",AX43)))</formula>
    </cfRule>
    <cfRule type="containsText" dxfId="12" priority="13" operator="containsText" text="Moderado">
      <formula>NOT(ISERROR(SEARCH("Moderado",AX43)))</formula>
    </cfRule>
    <cfRule type="containsText" dxfId="11" priority="14" operator="containsText" text="Fuerte">
      <formula>NOT(ISERROR(SEARCH("Fuerte",AX43)))</formula>
    </cfRule>
  </conditionalFormatting>
  <conditionalFormatting sqref="BK49:BK56 AF49:AF56">
    <cfRule type="containsText" dxfId="10" priority="10" operator="containsText" text="baja">
      <formula>NOT(ISERROR(SEARCH("baja",AF49)))</formula>
    </cfRule>
    <cfRule type="containsText" dxfId="9" priority="11" operator="containsText" text="Alta">
      <formula>NOT(ISERROR(SEARCH("Alta",AF49)))</formula>
    </cfRule>
  </conditionalFormatting>
  <conditionalFormatting sqref="BK49:BK56 AF49:AF56">
    <cfRule type="containsText" dxfId="8" priority="8" operator="containsText" text="Moderada">
      <formula>NOT(ISERROR(SEARCH("Moderada",AF49)))</formula>
    </cfRule>
    <cfRule type="containsText" dxfId="7" priority="9" operator="containsText" text="Extrema">
      <formula>NOT(ISERROR(SEARCH("Extrema",AF49)))</formula>
    </cfRule>
  </conditionalFormatting>
  <conditionalFormatting sqref="AX49:BA56">
    <cfRule type="cellIs" dxfId="6" priority="4" operator="between">
      <formula>76</formula>
      <formula>100</formula>
    </cfRule>
    <cfRule type="cellIs" dxfId="5" priority="5" operator="between">
      <formula>1</formula>
      <formula>50</formula>
    </cfRule>
    <cfRule type="cellIs" dxfId="4" priority="6" operator="between">
      <formula>50</formula>
      <formula>75</formula>
    </cfRule>
    <cfRule type="cellIs" dxfId="3" priority="7" operator="between">
      <formula>0</formula>
      <formula>0</formula>
    </cfRule>
  </conditionalFormatting>
  <conditionalFormatting sqref="AX49:BA56">
    <cfRule type="containsText" dxfId="2" priority="1" operator="containsText" text="Débil">
      <formula>NOT(ISERROR(SEARCH("Débil",AX49)))</formula>
    </cfRule>
    <cfRule type="containsText" dxfId="1" priority="2" operator="containsText" text="Moderado">
      <formula>NOT(ISERROR(SEARCH("Moderado",AX49)))</formula>
    </cfRule>
    <cfRule type="containsText" dxfId="0" priority="3" operator="containsText" text="Fuerte">
      <formula>NOT(ISERROR(SEARCH("Fuerte",AX49)))</formula>
    </cfRule>
  </conditionalFormatting>
  <dataValidations count="9">
    <dataValidation type="list" allowBlank="1" showInputMessage="1" showErrorMessage="1" sqref="AT49:AT56" xr:uid="{00000000-0002-0000-0100-000000000000}">
      <formula1>Evidencia</formula1>
    </dataValidation>
    <dataValidation type="list" allowBlank="1" showInputMessage="1" showErrorMessage="1" sqref="AY49:AY56" xr:uid="{00000000-0002-0000-0100-000001000000}">
      <formula1>ejecucioncontrol</formula1>
    </dataValidation>
    <dataValidation type="list" allowBlank="1" showInputMessage="1" showErrorMessage="1" sqref="BD49:BD56 I49:AA56" xr:uid="{00000000-0002-0000-0100-000002000000}">
      <formula1>sino</formula1>
    </dataValidation>
    <dataValidation type="list" allowBlank="1" showInputMessage="1" showErrorMessage="1" sqref="AR35:AR43 AR49:AR56" xr:uid="{00000000-0002-0000-0100-000003000000}">
      <formula1>desviaciones</formula1>
    </dataValidation>
    <dataValidation type="list" allowBlank="1" showInputMessage="1" showErrorMessage="1" sqref="AP35:AP43 AP49:AP56" xr:uid="{00000000-0002-0000-0100-000004000000}">
      <formula1>Actcontrol</formula1>
    </dataValidation>
    <dataValidation type="list" allowBlank="1" showInputMessage="1" showErrorMessage="1" sqref="AN35:AN43 AN49:AN56" xr:uid="{00000000-0002-0000-0100-000005000000}">
      <formula1>Proposito</formula1>
    </dataValidation>
    <dataValidation type="list" allowBlank="1" showInputMessage="1" showErrorMessage="1" sqref="AL35:AL43 AL49:AL56" xr:uid="{00000000-0002-0000-0100-000006000000}">
      <formula1>Periodicidad</formula1>
    </dataValidation>
    <dataValidation type="list" allowBlank="1" showInputMessage="1" showErrorMessage="1" sqref="AJ35:AJ43 AJ49:AJ56" xr:uid="{00000000-0002-0000-0100-000007000000}">
      <formula1>Autoridadresp</formula1>
    </dataValidation>
    <dataValidation type="list" allowBlank="1" showInputMessage="1" showErrorMessage="1" sqref="AH35:AH43 AH49:AH56" xr:uid="{00000000-0002-0000-0100-000008000000}">
      <formula1>Asignacionresp</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Z752"/>
  <sheetViews>
    <sheetView topLeftCell="O3" zoomScale="70" zoomScaleNormal="70" workbookViewId="0">
      <selection activeCell="X363" sqref="X363"/>
    </sheetView>
  </sheetViews>
  <sheetFormatPr baseColWidth="10" defaultRowHeight="15"/>
  <cols>
    <col min="1" max="1" width="18.6640625" style="188" customWidth="1"/>
    <col min="2" max="2" width="27.1640625" style="188" customWidth="1"/>
    <col min="3" max="3" width="5.6640625" style="188" customWidth="1"/>
    <col min="4" max="4" width="15.83203125" style="188" customWidth="1"/>
    <col min="5" max="5" width="16.6640625" style="188" customWidth="1"/>
    <col min="6" max="6" width="18.33203125" style="188" customWidth="1"/>
    <col min="7" max="7" width="28" style="199" customWidth="1"/>
    <col min="8" max="8" width="37.1640625" style="188" customWidth="1"/>
    <col min="9" max="9" width="18" style="188" customWidth="1"/>
    <col min="10" max="10" width="2.33203125" style="188" customWidth="1"/>
    <col min="11" max="11" width="15.6640625" style="188" customWidth="1"/>
    <col min="12" max="12" width="13.83203125" style="188" customWidth="1"/>
    <col min="13" max="13" width="20.6640625" style="188" customWidth="1"/>
    <col min="14" max="14" width="20.1640625" style="188" customWidth="1"/>
    <col min="15" max="15" width="24.83203125" style="188" customWidth="1"/>
    <col min="16" max="16" width="3.6640625" style="188" customWidth="1"/>
    <col min="17" max="17" width="29" style="188" customWidth="1"/>
    <col min="18" max="18" width="60.33203125" style="188" customWidth="1"/>
    <col min="19" max="19" width="35.5" style="188" customWidth="1"/>
    <col min="20" max="20" width="42.6640625" style="188" customWidth="1"/>
    <col min="21" max="26" width="26.5" style="212" customWidth="1"/>
    <col min="27" max="244" width="11.5" style="188"/>
    <col min="245" max="245" width="27.1640625" style="188" customWidth="1"/>
    <col min="246" max="246" width="5.5" style="188" bestFit="1" customWidth="1"/>
    <col min="247" max="247" width="27.1640625" style="188" customWidth="1"/>
    <col min="248" max="248" width="12.33203125" style="188" customWidth="1"/>
    <col min="249" max="249" width="7.1640625" style="188" customWidth="1"/>
    <col min="250" max="250" width="16.6640625" style="188" customWidth="1"/>
    <col min="251" max="251" width="12.83203125" style="188" customWidth="1"/>
    <col min="252" max="252" width="39.1640625" style="188" customWidth="1"/>
    <col min="253" max="253" width="37.1640625" style="188" customWidth="1"/>
    <col min="254" max="254" width="30.5" style="188" customWidth="1"/>
    <col min="255" max="255" width="24.5" style="188" customWidth="1"/>
    <col min="256" max="256" width="9.6640625" style="188" customWidth="1"/>
    <col min="257" max="257" width="13.83203125" style="188" customWidth="1"/>
    <col min="258" max="258" width="20.6640625" style="188" customWidth="1"/>
    <col min="259" max="259" width="20.1640625" style="188" customWidth="1"/>
    <col min="260" max="261" width="29" style="188" customWidth="1"/>
    <col min="262" max="262" width="22.6640625" style="188" customWidth="1"/>
    <col min="263" max="263" width="23.1640625" style="188" customWidth="1"/>
    <col min="264" max="264" width="32.1640625" style="188" customWidth="1"/>
    <col min="265" max="265" width="20.33203125" style="188" customWidth="1"/>
    <col min="266" max="266" width="15.33203125" style="188" customWidth="1"/>
    <col min="267" max="267" width="24.83203125" style="188" customWidth="1"/>
    <col min="268" max="500" width="11.5" style="188"/>
    <col min="501" max="501" width="27.1640625" style="188" customWidth="1"/>
    <col min="502" max="502" width="5.5" style="188" bestFit="1" customWidth="1"/>
    <col min="503" max="503" width="27.1640625" style="188" customWidth="1"/>
    <col min="504" max="504" width="12.33203125" style="188" customWidth="1"/>
    <col min="505" max="505" width="7.1640625" style="188" customWidth="1"/>
    <col min="506" max="506" width="16.6640625" style="188" customWidth="1"/>
    <col min="507" max="507" width="12.83203125" style="188" customWidth="1"/>
    <col min="508" max="508" width="39.1640625" style="188" customWidth="1"/>
    <col min="509" max="509" width="37.1640625" style="188" customWidth="1"/>
    <col min="510" max="510" width="30.5" style="188" customWidth="1"/>
    <col min="511" max="511" width="24.5" style="188" customWidth="1"/>
    <col min="512" max="512" width="9.6640625" style="188" customWidth="1"/>
    <col min="513" max="513" width="13.83203125" style="188" customWidth="1"/>
    <col min="514" max="514" width="20.6640625" style="188" customWidth="1"/>
    <col min="515" max="515" width="20.1640625" style="188" customWidth="1"/>
    <col min="516" max="517" width="29" style="188" customWidth="1"/>
    <col min="518" max="518" width="22.6640625" style="188" customWidth="1"/>
    <col min="519" max="519" width="23.1640625" style="188" customWidth="1"/>
    <col min="520" max="520" width="32.1640625" style="188" customWidth="1"/>
    <col min="521" max="521" width="20.33203125" style="188" customWidth="1"/>
    <col min="522" max="522" width="15.33203125" style="188" customWidth="1"/>
    <col min="523" max="523" width="24.83203125" style="188" customWidth="1"/>
    <col min="524" max="756" width="11.5" style="188"/>
    <col min="757" max="757" width="27.1640625" style="188" customWidth="1"/>
    <col min="758" max="758" width="5.5" style="188" bestFit="1" customWidth="1"/>
    <col min="759" max="759" width="27.1640625" style="188" customWidth="1"/>
    <col min="760" max="760" width="12.33203125" style="188" customWidth="1"/>
    <col min="761" max="761" width="7.1640625" style="188" customWidth="1"/>
    <col min="762" max="762" width="16.6640625" style="188" customWidth="1"/>
    <col min="763" max="763" width="12.83203125" style="188" customWidth="1"/>
    <col min="764" max="764" width="39.1640625" style="188" customWidth="1"/>
    <col min="765" max="765" width="37.1640625" style="188" customWidth="1"/>
    <col min="766" max="766" width="30.5" style="188" customWidth="1"/>
    <col min="767" max="767" width="24.5" style="188" customWidth="1"/>
    <col min="768" max="768" width="9.6640625" style="188" customWidth="1"/>
    <col min="769" max="769" width="13.83203125" style="188" customWidth="1"/>
    <col min="770" max="770" width="20.6640625" style="188" customWidth="1"/>
    <col min="771" max="771" width="20.1640625" style="188" customWidth="1"/>
    <col min="772" max="773" width="29" style="188" customWidth="1"/>
    <col min="774" max="774" width="22.6640625" style="188" customWidth="1"/>
    <col min="775" max="775" width="23.1640625" style="188" customWidth="1"/>
    <col min="776" max="776" width="32.1640625" style="188" customWidth="1"/>
    <col min="777" max="777" width="20.33203125" style="188" customWidth="1"/>
    <col min="778" max="778" width="15.33203125" style="188" customWidth="1"/>
    <col min="779" max="779" width="24.83203125" style="188" customWidth="1"/>
    <col min="780" max="1012" width="11.5" style="188"/>
    <col min="1013" max="1013" width="27.1640625" style="188" customWidth="1"/>
    <col min="1014" max="1014" width="5.5" style="188" bestFit="1" customWidth="1"/>
    <col min="1015" max="1015" width="27.1640625" style="188" customWidth="1"/>
    <col min="1016" max="1016" width="12.33203125" style="188" customWidth="1"/>
    <col min="1017" max="1017" width="7.1640625" style="188" customWidth="1"/>
    <col min="1018" max="1018" width="16.6640625" style="188" customWidth="1"/>
    <col min="1019" max="1019" width="12.83203125" style="188" customWidth="1"/>
    <col min="1020" max="1020" width="39.1640625" style="188" customWidth="1"/>
    <col min="1021" max="1021" width="37.1640625" style="188" customWidth="1"/>
    <col min="1022" max="1022" width="30.5" style="188" customWidth="1"/>
    <col min="1023" max="1023" width="24.5" style="188" customWidth="1"/>
    <col min="1024" max="1024" width="9.6640625" style="188" customWidth="1"/>
    <col min="1025" max="1025" width="13.83203125" style="188" customWidth="1"/>
    <col min="1026" max="1026" width="20.6640625" style="188" customWidth="1"/>
    <col min="1027" max="1027" width="20.1640625" style="188" customWidth="1"/>
    <col min="1028" max="1029" width="29" style="188" customWidth="1"/>
    <col min="1030" max="1030" width="22.6640625" style="188" customWidth="1"/>
    <col min="1031" max="1031" width="23.1640625" style="188" customWidth="1"/>
    <col min="1032" max="1032" width="32.1640625" style="188" customWidth="1"/>
    <col min="1033" max="1033" width="20.33203125" style="188" customWidth="1"/>
    <col min="1034" max="1034" width="15.33203125" style="188" customWidth="1"/>
    <col min="1035" max="1035" width="24.83203125" style="188" customWidth="1"/>
    <col min="1036" max="1268" width="11.5" style="188"/>
    <col min="1269" max="1269" width="27.1640625" style="188" customWidth="1"/>
    <col min="1270" max="1270" width="5.5" style="188" bestFit="1" customWidth="1"/>
    <col min="1271" max="1271" width="27.1640625" style="188" customWidth="1"/>
    <col min="1272" max="1272" width="12.33203125" style="188" customWidth="1"/>
    <col min="1273" max="1273" width="7.1640625" style="188" customWidth="1"/>
    <col min="1274" max="1274" width="16.6640625" style="188" customWidth="1"/>
    <col min="1275" max="1275" width="12.83203125" style="188" customWidth="1"/>
    <col min="1276" max="1276" width="39.1640625" style="188" customWidth="1"/>
    <col min="1277" max="1277" width="37.1640625" style="188" customWidth="1"/>
    <col min="1278" max="1278" width="30.5" style="188" customWidth="1"/>
    <col min="1279" max="1279" width="24.5" style="188" customWidth="1"/>
    <col min="1280" max="1280" width="9.6640625" style="188" customWidth="1"/>
    <col min="1281" max="1281" width="13.83203125" style="188" customWidth="1"/>
    <col min="1282" max="1282" width="20.6640625" style="188" customWidth="1"/>
    <col min="1283" max="1283" width="20.1640625" style="188" customWidth="1"/>
    <col min="1284" max="1285" width="29" style="188" customWidth="1"/>
    <col min="1286" max="1286" width="22.6640625" style="188" customWidth="1"/>
    <col min="1287" max="1287" width="23.1640625" style="188" customWidth="1"/>
    <col min="1288" max="1288" width="32.1640625" style="188" customWidth="1"/>
    <col min="1289" max="1289" width="20.33203125" style="188" customWidth="1"/>
    <col min="1290" max="1290" width="15.33203125" style="188" customWidth="1"/>
    <col min="1291" max="1291" width="24.83203125" style="188" customWidth="1"/>
    <col min="1292" max="1524" width="11.5" style="188"/>
    <col min="1525" max="1525" width="27.1640625" style="188" customWidth="1"/>
    <col min="1526" max="1526" width="5.5" style="188" bestFit="1" customWidth="1"/>
    <col min="1527" max="1527" width="27.1640625" style="188" customWidth="1"/>
    <col min="1528" max="1528" width="12.33203125" style="188" customWidth="1"/>
    <col min="1529" max="1529" width="7.1640625" style="188" customWidth="1"/>
    <col min="1530" max="1530" width="16.6640625" style="188" customWidth="1"/>
    <col min="1531" max="1531" width="12.83203125" style="188" customWidth="1"/>
    <col min="1532" max="1532" width="39.1640625" style="188" customWidth="1"/>
    <col min="1533" max="1533" width="37.1640625" style="188" customWidth="1"/>
    <col min="1534" max="1534" width="30.5" style="188" customWidth="1"/>
    <col min="1535" max="1535" width="24.5" style="188" customWidth="1"/>
    <col min="1536" max="1536" width="9.6640625" style="188" customWidth="1"/>
    <col min="1537" max="1537" width="13.83203125" style="188" customWidth="1"/>
    <col min="1538" max="1538" width="20.6640625" style="188" customWidth="1"/>
    <col min="1539" max="1539" width="20.1640625" style="188" customWidth="1"/>
    <col min="1540" max="1541" width="29" style="188" customWidth="1"/>
    <col min="1542" max="1542" width="22.6640625" style="188" customWidth="1"/>
    <col min="1543" max="1543" width="23.1640625" style="188" customWidth="1"/>
    <col min="1544" max="1544" width="32.1640625" style="188" customWidth="1"/>
    <col min="1545" max="1545" width="20.33203125" style="188" customWidth="1"/>
    <col min="1546" max="1546" width="15.33203125" style="188" customWidth="1"/>
    <col min="1547" max="1547" width="24.83203125" style="188" customWidth="1"/>
    <col min="1548" max="1780" width="11.5" style="188"/>
    <col min="1781" max="1781" width="27.1640625" style="188" customWidth="1"/>
    <col min="1782" max="1782" width="5.5" style="188" bestFit="1" customWidth="1"/>
    <col min="1783" max="1783" width="27.1640625" style="188" customWidth="1"/>
    <col min="1784" max="1784" width="12.33203125" style="188" customWidth="1"/>
    <col min="1785" max="1785" width="7.1640625" style="188" customWidth="1"/>
    <col min="1786" max="1786" width="16.6640625" style="188" customWidth="1"/>
    <col min="1787" max="1787" width="12.83203125" style="188" customWidth="1"/>
    <col min="1788" max="1788" width="39.1640625" style="188" customWidth="1"/>
    <col min="1789" max="1789" width="37.1640625" style="188" customWidth="1"/>
    <col min="1790" max="1790" width="30.5" style="188" customWidth="1"/>
    <col min="1791" max="1791" width="24.5" style="188" customWidth="1"/>
    <col min="1792" max="1792" width="9.6640625" style="188" customWidth="1"/>
    <col min="1793" max="1793" width="13.83203125" style="188" customWidth="1"/>
    <col min="1794" max="1794" width="20.6640625" style="188" customWidth="1"/>
    <col min="1795" max="1795" width="20.1640625" style="188" customWidth="1"/>
    <col min="1796" max="1797" width="29" style="188" customWidth="1"/>
    <col min="1798" max="1798" width="22.6640625" style="188" customWidth="1"/>
    <col min="1799" max="1799" width="23.1640625" style="188" customWidth="1"/>
    <col min="1800" max="1800" width="32.1640625" style="188" customWidth="1"/>
    <col min="1801" max="1801" width="20.33203125" style="188" customWidth="1"/>
    <col min="1802" max="1802" width="15.33203125" style="188" customWidth="1"/>
    <col min="1803" max="1803" width="24.83203125" style="188" customWidth="1"/>
    <col min="1804" max="2036" width="11.5" style="188"/>
    <col min="2037" max="2037" width="27.1640625" style="188" customWidth="1"/>
    <col min="2038" max="2038" width="5.5" style="188" bestFit="1" customWidth="1"/>
    <col min="2039" max="2039" width="27.1640625" style="188" customWidth="1"/>
    <col min="2040" max="2040" width="12.33203125" style="188" customWidth="1"/>
    <col min="2041" max="2041" width="7.1640625" style="188" customWidth="1"/>
    <col min="2042" max="2042" width="16.6640625" style="188" customWidth="1"/>
    <col min="2043" max="2043" width="12.83203125" style="188" customWidth="1"/>
    <col min="2044" max="2044" width="39.1640625" style="188" customWidth="1"/>
    <col min="2045" max="2045" width="37.1640625" style="188" customWidth="1"/>
    <col min="2046" max="2046" width="30.5" style="188" customWidth="1"/>
    <col min="2047" max="2047" width="24.5" style="188" customWidth="1"/>
    <col min="2048" max="2048" width="9.6640625" style="188" customWidth="1"/>
    <col min="2049" max="2049" width="13.83203125" style="188" customWidth="1"/>
    <col min="2050" max="2050" width="20.6640625" style="188" customWidth="1"/>
    <col min="2051" max="2051" width="20.1640625" style="188" customWidth="1"/>
    <col min="2052" max="2053" width="29" style="188" customWidth="1"/>
    <col min="2054" max="2054" width="22.6640625" style="188" customWidth="1"/>
    <col min="2055" max="2055" width="23.1640625" style="188" customWidth="1"/>
    <col min="2056" max="2056" width="32.1640625" style="188" customWidth="1"/>
    <col min="2057" max="2057" width="20.33203125" style="188" customWidth="1"/>
    <col min="2058" max="2058" width="15.33203125" style="188" customWidth="1"/>
    <col min="2059" max="2059" width="24.83203125" style="188" customWidth="1"/>
    <col min="2060" max="2292" width="11.5" style="188"/>
    <col min="2293" max="2293" width="27.1640625" style="188" customWidth="1"/>
    <col min="2294" max="2294" width="5.5" style="188" bestFit="1" customWidth="1"/>
    <col min="2295" max="2295" width="27.1640625" style="188" customWidth="1"/>
    <col min="2296" max="2296" width="12.33203125" style="188" customWidth="1"/>
    <col min="2297" max="2297" width="7.1640625" style="188" customWidth="1"/>
    <col min="2298" max="2298" width="16.6640625" style="188" customWidth="1"/>
    <col min="2299" max="2299" width="12.83203125" style="188" customWidth="1"/>
    <col min="2300" max="2300" width="39.1640625" style="188" customWidth="1"/>
    <col min="2301" max="2301" width="37.1640625" style="188" customWidth="1"/>
    <col min="2302" max="2302" width="30.5" style="188" customWidth="1"/>
    <col min="2303" max="2303" width="24.5" style="188" customWidth="1"/>
    <col min="2304" max="2304" width="9.6640625" style="188" customWidth="1"/>
    <col min="2305" max="2305" width="13.83203125" style="188" customWidth="1"/>
    <col min="2306" max="2306" width="20.6640625" style="188" customWidth="1"/>
    <col min="2307" max="2307" width="20.1640625" style="188" customWidth="1"/>
    <col min="2308" max="2309" width="29" style="188" customWidth="1"/>
    <col min="2310" max="2310" width="22.6640625" style="188" customWidth="1"/>
    <col min="2311" max="2311" width="23.1640625" style="188" customWidth="1"/>
    <col min="2312" max="2312" width="32.1640625" style="188" customWidth="1"/>
    <col min="2313" max="2313" width="20.33203125" style="188" customWidth="1"/>
    <col min="2314" max="2314" width="15.33203125" style="188" customWidth="1"/>
    <col min="2315" max="2315" width="24.83203125" style="188" customWidth="1"/>
    <col min="2316" max="2548" width="11.5" style="188"/>
    <col min="2549" max="2549" width="27.1640625" style="188" customWidth="1"/>
    <col min="2550" max="2550" width="5.5" style="188" bestFit="1" customWidth="1"/>
    <col min="2551" max="2551" width="27.1640625" style="188" customWidth="1"/>
    <col min="2552" max="2552" width="12.33203125" style="188" customWidth="1"/>
    <col min="2553" max="2553" width="7.1640625" style="188" customWidth="1"/>
    <col min="2554" max="2554" width="16.6640625" style="188" customWidth="1"/>
    <col min="2555" max="2555" width="12.83203125" style="188" customWidth="1"/>
    <col min="2556" max="2556" width="39.1640625" style="188" customWidth="1"/>
    <col min="2557" max="2557" width="37.1640625" style="188" customWidth="1"/>
    <col min="2558" max="2558" width="30.5" style="188" customWidth="1"/>
    <col min="2559" max="2559" width="24.5" style="188" customWidth="1"/>
    <col min="2560" max="2560" width="9.6640625" style="188" customWidth="1"/>
    <col min="2561" max="2561" width="13.83203125" style="188" customWidth="1"/>
    <col min="2562" max="2562" width="20.6640625" style="188" customWidth="1"/>
    <col min="2563" max="2563" width="20.1640625" style="188" customWidth="1"/>
    <col min="2564" max="2565" width="29" style="188" customWidth="1"/>
    <col min="2566" max="2566" width="22.6640625" style="188" customWidth="1"/>
    <col min="2567" max="2567" width="23.1640625" style="188" customWidth="1"/>
    <col min="2568" max="2568" width="32.1640625" style="188" customWidth="1"/>
    <col min="2569" max="2569" width="20.33203125" style="188" customWidth="1"/>
    <col min="2570" max="2570" width="15.33203125" style="188" customWidth="1"/>
    <col min="2571" max="2571" width="24.83203125" style="188" customWidth="1"/>
    <col min="2572" max="2804" width="11.5" style="188"/>
    <col min="2805" max="2805" width="27.1640625" style="188" customWidth="1"/>
    <col min="2806" max="2806" width="5.5" style="188" bestFit="1" customWidth="1"/>
    <col min="2807" max="2807" width="27.1640625" style="188" customWidth="1"/>
    <col min="2808" max="2808" width="12.33203125" style="188" customWidth="1"/>
    <col min="2809" max="2809" width="7.1640625" style="188" customWidth="1"/>
    <col min="2810" max="2810" width="16.6640625" style="188" customWidth="1"/>
    <col min="2811" max="2811" width="12.83203125" style="188" customWidth="1"/>
    <col min="2812" max="2812" width="39.1640625" style="188" customWidth="1"/>
    <col min="2813" max="2813" width="37.1640625" style="188" customWidth="1"/>
    <col min="2814" max="2814" width="30.5" style="188" customWidth="1"/>
    <col min="2815" max="2815" width="24.5" style="188" customWidth="1"/>
    <col min="2816" max="2816" width="9.6640625" style="188" customWidth="1"/>
    <col min="2817" max="2817" width="13.83203125" style="188" customWidth="1"/>
    <col min="2818" max="2818" width="20.6640625" style="188" customWidth="1"/>
    <col min="2819" max="2819" width="20.1640625" style="188" customWidth="1"/>
    <col min="2820" max="2821" width="29" style="188" customWidth="1"/>
    <col min="2822" max="2822" width="22.6640625" style="188" customWidth="1"/>
    <col min="2823" max="2823" width="23.1640625" style="188" customWidth="1"/>
    <col min="2824" max="2824" width="32.1640625" style="188" customWidth="1"/>
    <col min="2825" max="2825" width="20.33203125" style="188" customWidth="1"/>
    <col min="2826" max="2826" width="15.33203125" style="188" customWidth="1"/>
    <col min="2827" max="2827" width="24.83203125" style="188" customWidth="1"/>
    <col min="2828" max="3060" width="11.5" style="188"/>
    <col min="3061" max="3061" width="27.1640625" style="188" customWidth="1"/>
    <col min="3062" max="3062" width="5.5" style="188" bestFit="1" customWidth="1"/>
    <col min="3063" max="3063" width="27.1640625" style="188" customWidth="1"/>
    <col min="3064" max="3064" width="12.33203125" style="188" customWidth="1"/>
    <col min="3065" max="3065" width="7.1640625" style="188" customWidth="1"/>
    <col min="3066" max="3066" width="16.6640625" style="188" customWidth="1"/>
    <col min="3067" max="3067" width="12.83203125" style="188" customWidth="1"/>
    <col min="3068" max="3068" width="39.1640625" style="188" customWidth="1"/>
    <col min="3069" max="3069" width="37.1640625" style="188" customWidth="1"/>
    <col min="3070" max="3070" width="30.5" style="188" customWidth="1"/>
    <col min="3071" max="3071" width="24.5" style="188" customWidth="1"/>
    <col min="3072" max="3072" width="9.6640625" style="188" customWidth="1"/>
    <col min="3073" max="3073" width="13.83203125" style="188" customWidth="1"/>
    <col min="3074" max="3074" width="20.6640625" style="188" customWidth="1"/>
    <col min="3075" max="3075" width="20.1640625" style="188" customWidth="1"/>
    <col min="3076" max="3077" width="29" style="188" customWidth="1"/>
    <col min="3078" max="3078" width="22.6640625" style="188" customWidth="1"/>
    <col min="3079" max="3079" width="23.1640625" style="188" customWidth="1"/>
    <col min="3080" max="3080" width="32.1640625" style="188" customWidth="1"/>
    <col min="3081" max="3081" width="20.33203125" style="188" customWidth="1"/>
    <col min="3082" max="3082" width="15.33203125" style="188" customWidth="1"/>
    <col min="3083" max="3083" width="24.83203125" style="188" customWidth="1"/>
    <col min="3084" max="3316" width="11.5" style="188"/>
    <col min="3317" max="3317" width="27.1640625" style="188" customWidth="1"/>
    <col min="3318" max="3318" width="5.5" style="188" bestFit="1" customWidth="1"/>
    <col min="3319" max="3319" width="27.1640625" style="188" customWidth="1"/>
    <col min="3320" max="3320" width="12.33203125" style="188" customWidth="1"/>
    <col min="3321" max="3321" width="7.1640625" style="188" customWidth="1"/>
    <col min="3322" max="3322" width="16.6640625" style="188" customWidth="1"/>
    <col min="3323" max="3323" width="12.83203125" style="188" customWidth="1"/>
    <col min="3324" max="3324" width="39.1640625" style="188" customWidth="1"/>
    <col min="3325" max="3325" width="37.1640625" style="188" customWidth="1"/>
    <col min="3326" max="3326" width="30.5" style="188" customWidth="1"/>
    <col min="3327" max="3327" width="24.5" style="188" customWidth="1"/>
    <col min="3328" max="3328" width="9.6640625" style="188" customWidth="1"/>
    <col min="3329" max="3329" width="13.83203125" style="188" customWidth="1"/>
    <col min="3330" max="3330" width="20.6640625" style="188" customWidth="1"/>
    <col min="3331" max="3331" width="20.1640625" style="188" customWidth="1"/>
    <col min="3332" max="3333" width="29" style="188" customWidth="1"/>
    <col min="3334" max="3334" width="22.6640625" style="188" customWidth="1"/>
    <col min="3335" max="3335" width="23.1640625" style="188" customWidth="1"/>
    <col min="3336" max="3336" width="32.1640625" style="188" customWidth="1"/>
    <col min="3337" max="3337" width="20.33203125" style="188" customWidth="1"/>
    <col min="3338" max="3338" width="15.33203125" style="188" customWidth="1"/>
    <col min="3339" max="3339" width="24.83203125" style="188" customWidth="1"/>
    <col min="3340" max="3572" width="11.5" style="188"/>
    <col min="3573" max="3573" width="27.1640625" style="188" customWidth="1"/>
    <col min="3574" max="3574" width="5.5" style="188" bestFit="1" customWidth="1"/>
    <col min="3575" max="3575" width="27.1640625" style="188" customWidth="1"/>
    <col min="3576" max="3576" width="12.33203125" style="188" customWidth="1"/>
    <col min="3577" max="3577" width="7.1640625" style="188" customWidth="1"/>
    <col min="3578" max="3578" width="16.6640625" style="188" customWidth="1"/>
    <col min="3579" max="3579" width="12.83203125" style="188" customWidth="1"/>
    <col min="3580" max="3580" width="39.1640625" style="188" customWidth="1"/>
    <col min="3581" max="3581" width="37.1640625" style="188" customWidth="1"/>
    <col min="3582" max="3582" width="30.5" style="188" customWidth="1"/>
    <col min="3583" max="3583" width="24.5" style="188" customWidth="1"/>
    <col min="3584" max="3584" width="9.6640625" style="188" customWidth="1"/>
    <col min="3585" max="3585" width="13.83203125" style="188" customWidth="1"/>
    <col min="3586" max="3586" width="20.6640625" style="188" customWidth="1"/>
    <col min="3587" max="3587" width="20.1640625" style="188" customWidth="1"/>
    <col min="3588" max="3589" width="29" style="188" customWidth="1"/>
    <col min="3590" max="3590" width="22.6640625" style="188" customWidth="1"/>
    <col min="3591" max="3591" width="23.1640625" style="188" customWidth="1"/>
    <col min="3592" max="3592" width="32.1640625" style="188" customWidth="1"/>
    <col min="3593" max="3593" width="20.33203125" style="188" customWidth="1"/>
    <col min="3594" max="3594" width="15.33203125" style="188" customWidth="1"/>
    <col min="3595" max="3595" width="24.83203125" style="188" customWidth="1"/>
    <col min="3596" max="3828" width="11.5" style="188"/>
    <col min="3829" max="3829" width="27.1640625" style="188" customWidth="1"/>
    <col min="3830" max="3830" width="5.5" style="188" bestFit="1" customWidth="1"/>
    <col min="3831" max="3831" width="27.1640625" style="188" customWidth="1"/>
    <col min="3832" max="3832" width="12.33203125" style="188" customWidth="1"/>
    <col min="3833" max="3833" width="7.1640625" style="188" customWidth="1"/>
    <col min="3834" max="3834" width="16.6640625" style="188" customWidth="1"/>
    <col min="3835" max="3835" width="12.83203125" style="188" customWidth="1"/>
    <col min="3836" max="3836" width="39.1640625" style="188" customWidth="1"/>
    <col min="3837" max="3837" width="37.1640625" style="188" customWidth="1"/>
    <col min="3838" max="3838" width="30.5" style="188" customWidth="1"/>
    <col min="3839" max="3839" width="24.5" style="188" customWidth="1"/>
    <col min="3840" max="3840" width="9.6640625" style="188" customWidth="1"/>
    <col min="3841" max="3841" width="13.83203125" style="188" customWidth="1"/>
    <col min="3842" max="3842" width="20.6640625" style="188" customWidth="1"/>
    <col min="3843" max="3843" width="20.1640625" style="188" customWidth="1"/>
    <col min="3844" max="3845" width="29" style="188" customWidth="1"/>
    <col min="3846" max="3846" width="22.6640625" style="188" customWidth="1"/>
    <col min="3847" max="3847" width="23.1640625" style="188" customWidth="1"/>
    <col min="3848" max="3848" width="32.1640625" style="188" customWidth="1"/>
    <col min="3849" max="3849" width="20.33203125" style="188" customWidth="1"/>
    <col min="3850" max="3850" width="15.33203125" style="188" customWidth="1"/>
    <col min="3851" max="3851" width="24.83203125" style="188" customWidth="1"/>
    <col min="3852" max="4084" width="11.5" style="188"/>
    <col min="4085" max="4085" width="27.1640625" style="188" customWidth="1"/>
    <col min="4086" max="4086" width="5.5" style="188" bestFit="1" customWidth="1"/>
    <col min="4087" max="4087" width="27.1640625" style="188" customWidth="1"/>
    <col min="4088" max="4088" width="12.33203125" style="188" customWidth="1"/>
    <col min="4089" max="4089" width="7.1640625" style="188" customWidth="1"/>
    <col min="4090" max="4090" width="16.6640625" style="188" customWidth="1"/>
    <col min="4091" max="4091" width="12.83203125" style="188" customWidth="1"/>
    <col min="4092" max="4092" width="39.1640625" style="188" customWidth="1"/>
    <col min="4093" max="4093" width="37.1640625" style="188" customWidth="1"/>
    <col min="4094" max="4094" width="30.5" style="188" customWidth="1"/>
    <col min="4095" max="4095" width="24.5" style="188" customWidth="1"/>
    <col min="4096" max="4096" width="9.6640625" style="188" customWidth="1"/>
    <col min="4097" max="4097" width="13.83203125" style="188" customWidth="1"/>
    <col min="4098" max="4098" width="20.6640625" style="188" customWidth="1"/>
    <col min="4099" max="4099" width="20.1640625" style="188" customWidth="1"/>
    <col min="4100" max="4101" width="29" style="188" customWidth="1"/>
    <col min="4102" max="4102" width="22.6640625" style="188" customWidth="1"/>
    <col min="4103" max="4103" width="23.1640625" style="188" customWidth="1"/>
    <col min="4104" max="4104" width="32.1640625" style="188" customWidth="1"/>
    <col min="4105" max="4105" width="20.33203125" style="188" customWidth="1"/>
    <col min="4106" max="4106" width="15.33203125" style="188" customWidth="1"/>
    <col min="4107" max="4107" width="24.83203125" style="188" customWidth="1"/>
    <col min="4108" max="4340" width="11.5" style="188"/>
    <col min="4341" max="4341" width="27.1640625" style="188" customWidth="1"/>
    <col min="4342" max="4342" width="5.5" style="188" bestFit="1" customWidth="1"/>
    <col min="4343" max="4343" width="27.1640625" style="188" customWidth="1"/>
    <col min="4344" max="4344" width="12.33203125" style="188" customWidth="1"/>
    <col min="4345" max="4345" width="7.1640625" style="188" customWidth="1"/>
    <col min="4346" max="4346" width="16.6640625" style="188" customWidth="1"/>
    <col min="4347" max="4347" width="12.83203125" style="188" customWidth="1"/>
    <col min="4348" max="4348" width="39.1640625" style="188" customWidth="1"/>
    <col min="4349" max="4349" width="37.1640625" style="188" customWidth="1"/>
    <col min="4350" max="4350" width="30.5" style="188" customWidth="1"/>
    <col min="4351" max="4351" width="24.5" style="188" customWidth="1"/>
    <col min="4352" max="4352" width="9.6640625" style="188" customWidth="1"/>
    <col min="4353" max="4353" width="13.83203125" style="188" customWidth="1"/>
    <col min="4354" max="4354" width="20.6640625" style="188" customWidth="1"/>
    <col min="4355" max="4355" width="20.1640625" style="188" customWidth="1"/>
    <col min="4356" max="4357" width="29" style="188" customWidth="1"/>
    <col min="4358" max="4358" width="22.6640625" style="188" customWidth="1"/>
    <col min="4359" max="4359" width="23.1640625" style="188" customWidth="1"/>
    <col min="4360" max="4360" width="32.1640625" style="188" customWidth="1"/>
    <col min="4361" max="4361" width="20.33203125" style="188" customWidth="1"/>
    <col min="4362" max="4362" width="15.33203125" style="188" customWidth="1"/>
    <col min="4363" max="4363" width="24.83203125" style="188" customWidth="1"/>
    <col min="4364" max="4596" width="11.5" style="188"/>
    <col min="4597" max="4597" width="27.1640625" style="188" customWidth="1"/>
    <col min="4598" max="4598" width="5.5" style="188" bestFit="1" customWidth="1"/>
    <col min="4599" max="4599" width="27.1640625" style="188" customWidth="1"/>
    <col min="4600" max="4600" width="12.33203125" style="188" customWidth="1"/>
    <col min="4601" max="4601" width="7.1640625" style="188" customWidth="1"/>
    <col min="4602" max="4602" width="16.6640625" style="188" customWidth="1"/>
    <col min="4603" max="4603" width="12.83203125" style="188" customWidth="1"/>
    <col min="4604" max="4604" width="39.1640625" style="188" customWidth="1"/>
    <col min="4605" max="4605" width="37.1640625" style="188" customWidth="1"/>
    <col min="4606" max="4606" width="30.5" style="188" customWidth="1"/>
    <col min="4607" max="4607" width="24.5" style="188" customWidth="1"/>
    <col min="4608" max="4608" width="9.6640625" style="188" customWidth="1"/>
    <col min="4609" max="4609" width="13.83203125" style="188" customWidth="1"/>
    <col min="4610" max="4610" width="20.6640625" style="188" customWidth="1"/>
    <col min="4611" max="4611" width="20.1640625" style="188" customWidth="1"/>
    <col min="4612" max="4613" width="29" style="188" customWidth="1"/>
    <col min="4614" max="4614" width="22.6640625" style="188" customWidth="1"/>
    <col min="4615" max="4615" width="23.1640625" style="188" customWidth="1"/>
    <col min="4616" max="4616" width="32.1640625" style="188" customWidth="1"/>
    <col min="4617" max="4617" width="20.33203125" style="188" customWidth="1"/>
    <col min="4618" max="4618" width="15.33203125" style="188" customWidth="1"/>
    <col min="4619" max="4619" width="24.83203125" style="188" customWidth="1"/>
    <col min="4620" max="4852" width="11.5" style="188"/>
    <col min="4853" max="4853" width="27.1640625" style="188" customWidth="1"/>
    <col min="4854" max="4854" width="5.5" style="188" bestFit="1" customWidth="1"/>
    <col min="4855" max="4855" width="27.1640625" style="188" customWidth="1"/>
    <col min="4856" max="4856" width="12.33203125" style="188" customWidth="1"/>
    <col min="4857" max="4857" width="7.1640625" style="188" customWidth="1"/>
    <col min="4858" max="4858" width="16.6640625" style="188" customWidth="1"/>
    <col min="4859" max="4859" width="12.83203125" style="188" customWidth="1"/>
    <col min="4860" max="4860" width="39.1640625" style="188" customWidth="1"/>
    <col min="4861" max="4861" width="37.1640625" style="188" customWidth="1"/>
    <col min="4862" max="4862" width="30.5" style="188" customWidth="1"/>
    <col min="4863" max="4863" width="24.5" style="188" customWidth="1"/>
    <col min="4864" max="4864" width="9.6640625" style="188" customWidth="1"/>
    <col min="4865" max="4865" width="13.83203125" style="188" customWidth="1"/>
    <col min="4866" max="4866" width="20.6640625" style="188" customWidth="1"/>
    <col min="4867" max="4867" width="20.1640625" style="188" customWidth="1"/>
    <col min="4868" max="4869" width="29" style="188" customWidth="1"/>
    <col min="4870" max="4870" width="22.6640625" style="188" customWidth="1"/>
    <col min="4871" max="4871" width="23.1640625" style="188" customWidth="1"/>
    <col min="4872" max="4872" width="32.1640625" style="188" customWidth="1"/>
    <col min="4873" max="4873" width="20.33203125" style="188" customWidth="1"/>
    <col min="4874" max="4874" width="15.33203125" style="188" customWidth="1"/>
    <col min="4875" max="4875" width="24.83203125" style="188" customWidth="1"/>
    <col min="4876" max="5108" width="11.5" style="188"/>
    <col min="5109" max="5109" width="27.1640625" style="188" customWidth="1"/>
    <col min="5110" max="5110" width="5.5" style="188" bestFit="1" customWidth="1"/>
    <col min="5111" max="5111" width="27.1640625" style="188" customWidth="1"/>
    <col min="5112" max="5112" width="12.33203125" style="188" customWidth="1"/>
    <col min="5113" max="5113" width="7.1640625" style="188" customWidth="1"/>
    <col min="5114" max="5114" width="16.6640625" style="188" customWidth="1"/>
    <col min="5115" max="5115" width="12.83203125" style="188" customWidth="1"/>
    <col min="5116" max="5116" width="39.1640625" style="188" customWidth="1"/>
    <col min="5117" max="5117" width="37.1640625" style="188" customWidth="1"/>
    <col min="5118" max="5118" width="30.5" style="188" customWidth="1"/>
    <col min="5119" max="5119" width="24.5" style="188" customWidth="1"/>
    <col min="5120" max="5120" width="9.6640625" style="188" customWidth="1"/>
    <col min="5121" max="5121" width="13.83203125" style="188" customWidth="1"/>
    <col min="5122" max="5122" width="20.6640625" style="188" customWidth="1"/>
    <col min="5123" max="5123" width="20.1640625" style="188" customWidth="1"/>
    <col min="5124" max="5125" width="29" style="188" customWidth="1"/>
    <col min="5126" max="5126" width="22.6640625" style="188" customWidth="1"/>
    <col min="5127" max="5127" width="23.1640625" style="188" customWidth="1"/>
    <col min="5128" max="5128" width="32.1640625" style="188" customWidth="1"/>
    <col min="5129" max="5129" width="20.33203125" style="188" customWidth="1"/>
    <col min="5130" max="5130" width="15.33203125" style="188" customWidth="1"/>
    <col min="5131" max="5131" width="24.83203125" style="188" customWidth="1"/>
    <col min="5132" max="5364" width="11.5" style="188"/>
    <col min="5365" max="5365" width="27.1640625" style="188" customWidth="1"/>
    <col min="5366" max="5366" width="5.5" style="188" bestFit="1" customWidth="1"/>
    <col min="5367" max="5367" width="27.1640625" style="188" customWidth="1"/>
    <col min="5368" max="5368" width="12.33203125" style="188" customWidth="1"/>
    <col min="5369" max="5369" width="7.1640625" style="188" customWidth="1"/>
    <col min="5370" max="5370" width="16.6640625" style="188" customWidth="1"/>
    <col min="5371" max="5371" width="12.83203125" style="188" customWidth="1"/>
    <col min="5372" max="5372" width="39.1640625" style="188" customWidth="1"/>
    <col min="5373" max="5373" width="37.1640625" style="188" customWidth="1"/>
    <col min="5374" max="5374" width="30.5" style="188" customWidth="1"/>
    <col min="5375" max="5375" width="24.5" style="188" customWidth="1"/>
    <col min="5376" max="5376" width="9.6640625" style="188" customWidth="1"/>
    <col min="5377" max="5377" width="13.83203125" style="188" customWidth="1"/>
    <col min="5378" max="5378" width="20.6640625" style="188" customWidth="1"/>
    <col min="5379" max="5379" width="20.1640625" style="188" customWidth="1"/>
    <col min="5380" max="5381" width="29" style="188" customWidth="1"/>
    <col min="5382" max="5382" width="22.6640625" style="188" customWidth="1"/>
    <col min="5383" max="5383" width="23.1640625" style="188" customWidth="1"/>
    <col min="5384" max="5384" width="32.1640625" style="188" customWidth="1"/>
    <col min="5385" max="5385" width="20.33203125" style="188" customWidth="1"/>
    <col min="5386" max="5386" width="15.33203125" style="188" customWidth="1"/>
    <col min="5387" max="5387" width="24.83203125" style="188" customWidth="1"/>
    <col min="5388" max="5620" width="11.5" style="188"/>
    <col min="5621" max="5621" width="27.1640625" style="188" customWidth="1"/>
    <col min="5622" max="5622" width="5.5" style="188" bestFit="1" customWidth="1"/>
    <col min="5623" max="5623" width="27.1640625" style="188" customWidth="1"/>
    <col min="5624" max="5624" width="12.33203125" style="188" customWidth="1"/>
    <col min="5625" max="5625" width="7.1640625" style="188" customWidth="1"/>
    <col min="5626" max="5626" width="16.6640625" style="188" customWidth="1"/>
    <col min="5627" max="5627" width="12.83203125" style="188" customWidth="1"/>
    <col min="5628" max="5628" width="39.1640625" style="188" customWidth="1"/>
    <col min="5629" max="5629" width="37.1640625" style="188" customWidth="1"/>
    <col min="5630" max="5630" width="30.5" style="188" customWidth="1"/>
    <col min="5631" max="5631" width="24.5" style="188" customWidth="1"/>
    <col min="5632" max="5632" width="9.6640625" style="188" customWidth="1"/>
    <col min="5633" max="5633" width="13.83203125" style="188" customWidth="1"/>
    <col min="5634" max="5634" width="20.6640625" style="188" customWidth="1"/>
    <col min="5635" max="5635" width="20.1640625" style="188" customWidth="1"/>
    <col min="5636" max="5637" width="29" style="188" customWidth="1"/>
    <col min="5638" max="5638" width="22.6640625" style="188" customWidth="1"/>
    <col min="5639" max="5639" width="23.1640625" style="188" customWidth="1"/>
    <col min="5640" max="5640" width="32.1640625" style="188" customWidth="1"/>
    <col min="5641" max="5641" width="20.33203125" style="188" customWidth="1"/>
    <col min="5642" max="5642" width="15.33203125" style="188" customWidth="1"/>
    <col min="5643" max="5643" width="24.83203125" style="188" customWidth="1"/>
    <col min="5644" max="5876" width="11.5" style="188"/>
    <col min="5877" max="5877" width="27.1640625" style="188" customWidth="1"/>
    <col min="5878" max="5878" width="5.5" style="188" bestFit="1" customWidth="1"/>
    <col min="5879" max="5879" width="27.1640625" style="188" customWidth="1"/>
    <col min="5880" max="5880" width="12.33203125" style="188" customWidth="1"/>
    <col min="5881" max="5881" width="7.1640625" style="188" customWidth="1"/>
    <col min="5882" max="5882" width="16.6640625" style="188" customWidth="1"/>
    <col min="5883" max="5883" width="12.83203125" style="188" customWidth="1"/>
    <col min="5884" max="5884" width="39.1640625" style="188" customWidth="1"/>
    <col min="5885" max="5885" width="37.1640625" style="188" customWidth="1"/>
    <col min="5886" max="5886" width="30.5" style="188" customWidth="1"/>
    <col min="5887" max="5887" width="24.5" style="188" customWidth="1"/>
    <col min="5888" max="5888" width="9.6640625" style="188" customWidth="1"/>
    <col min="5889" max="5889" width="13.83203125" style="188" customWidth="1"/>
    <col min="5890" max="5890" width="20.6640625" style="188" customWidth="1"/>
    <col min="5891" max="5891" width="20.1640625" style="188" customWidth="1"/>
    <col min="5892" max="5893" width="29" style="188" customWidth="1"/>
    <col min="5894" max="5894" width="22.6640625" style="188" customWidth="1"/>
    <col min="5895" max="5895" width="23.1640625" style="188" customWidth="1"/>
    <col min="5896" max="5896" width="32.1640625" style="188" customWidth="1"/>
    <col min="5897" max="5897" width="20.33203125" style="188" customWidth="1"/>
    <col min="5898" max="5898" width="15.33203125" style="188" customWidth="1"/>
    <col min="5899" max="5899" width="24.83203125" style="188" customWidth="1"/>
    <col min="5900" max="6132" width="11.5" style="188"/>
    <col min="6133" max="6133" width="27.1640625" style="188" customWidth="1"/>
    <col min="6134" max="6134" width="5.5" style="188" bestFit="1" customWidth="1"/>
    <col min="6135" max="6135" width="27.1640625" style="188" customWidth="1"/>
    <col min="6136" max="6136" width="12.33203125" style="188" customWidth="1"/>
    <col min="6137" max="6137" width="7.1640625" style="188" customWidth="1"/>
    <col min="6138" max="6138" width="16.6640625" style="188" customWidth="1"/>
    <col min="6139" max="6139" width="12.83203125" style="188" customWidth="1"/>
    <col min="6140" max="6140" width="39.1640625" style="188" customWidth="1"/>
    <col min="6141" max="6141" width="37.1640625" style="188" customWidth="1"/>
    <col min="6142" max="6142" width="30.5" style="188" customWidth="1"/>
    <col min="6143" max="6143" width="24.5" style="188" customWidth="1"/>
    <col min="6144" max="6144" width="9.6640625" style="188" customWidth="1"/>
    <col min="6145" max="6145" width="13.83203125" style="188" customWidth="1"/>
    <col min="6146" max="6146" width="20.6640625" style="188" customWidth="1"/>
    <col min="6147" max="6147" width="20.1640625" style="188" customWidth="1"/>
    <col min="6148" max="6149" width="29" style="188" customWidth="1"/>
    <col min="6150" max="6150" width="22.6640625" style="188" customWidth="1"/>
    <col min="6151" max="6151" width="23.1640625" style="188" customWidth="1"/>
    <col min="6152" max="6152" width="32.1640625" style="188" customWidth="1"/>
    <col min="6153" max="6153" width="20.33203125" style="188" customWidth="1"/>
    <col min="6154" max="6154" width="15.33203125" style="188" customWidth="1"/>
    <col min="6155" max="6155" width="24.83203125" style="188" customWidth="1"/>
    <col min="6156" max="6388" width="11.5" style="188"/>
    <col min="6389" max="6389" width="27.1640625" style="188" customWidth="1"/>
    <col min="6390" max="6390" width="5.5" style="188" bestFit="1" customWidth="1"/>
    <col min="6391" max="6391" width="27.1640625" style="188" customWidth="1"/>
    <col min="6392" max="6392" width="12.33203125" style="188" customWidth="1"/>
    <col min="6393" max="6393" width="7.1640625" style="188" customWidth="1"/>
    <col min="6394" max="6394" width="16.6640625" style="188" customWidth="1"/>
    <col min="6395" max="6395" width="12.83203125" style="188" customWidth="1"/>
    <col min="6396" max="6396" width="39.1640625" style="188" customWidth="1"/>
    <col min="6397" max="6397" width="37.1640625" style="188" customWidth="1"/>
    <col min="6398" max="6398" width="30.5" style="188" customWidth="1"/>
    <col min="6399" max="6399" width="24.5" style="188" customWidth="1"/>
    <col min="6400" max="6400" width="9.6640625" style="188" customWidth="1"/>
    <col min="6401" max="6401" width="13.83203125" style="188" customWidth="1"/>
    <col min="6402" max="6402" width="20.6640625" style="188" customWidth="1"/>
    <col min="6403" max="6403" width="20.1640625" style="188" customWidth="1"/>
    <col min="6404" max="6405" width="29" style="188" customWidth="1"/>
    <col min="6406" max="6406" width="22.6640625" style="188" customWidth="1"/>
    <col min="6407" max="6407" width="23.1640625" style="188" customWidth="1"/>
    <col min="6408" max="6408" width="32.1640625" style="188" customWidth="1"/>
    <col min="6409" max="6409" width="20.33203125" style="188" customWidth="1"/>
    <col min="6410" max="6410" width="15.33203125" style="188" customWidth="1"/>
    <col min="6411" max="6411" width="24.83203125" style="188" customWidth="1"/>
    <col min="6412" max="6644" width="11.5" style="188"/>
    <col min="6645" max="6645" width="27.1640625" style="188" customWidth="1"/>
    <col min="6646" max="6646" width="5.5" style="188" bestFit="1" customWidth="1"/>
    <col min="6647" max="6647" width="27.1640625" style="188" customWidth="1"/>
    <col min="6648" max="6648" width="12.33203125" style="188" customWidth="1"/>
    <col min="6649" max="6649" width="7.1640625" style="188" customWidth="1"/>
    <col min="6650" max="6650" width="16.6640625" style="188" customWidth="1"/>
    <col min="6651" max="6651" width="12.83203125" style="188" customWidth="1"/>
    <col min="6652" max="6652" width="39.1640625" style="188" customWidth="1"/>
    <col min="6653" max="6653" width="37.1640625" style="188" customWidth="1"/>
    <col min="6654" max="6654" width="30.5" style="188" customWidth="1"/>
    <col min="6655" max="6655" width="24.5" style="188" customWidth="1"/>
    <col min="6656" max="6656" width="9.6640625" style="188" customWidth="1"/>
    <col min="6657" max="6657" width="13.83203125" style="188" customWidth="1"/>
    <col min="6658" max="6658" width="20.6640625" style="188" customWidth="1"/>
    <col min="6659" max="6659" width="20.1640625" style="188" customWidth="1"/>
    <col min="6660" max="6661" width="29" style="188" customWidth="1"/>
    <col min="6662" max="6662" width="22.6640625" style="188" customWidth="1"/>
    <col min="6663" max="6663" width="23.1640625" style="188" customWidth="1"/>
    <col min="6664" max="6664" width="32.1640625" style="188" customWidth="1"/>
    <col min="6665" max="6665" width="20.33203125" style="188" customWidth="1"/>
    <col min="6666" max="6666" width="15.33203125" style="188" customWidth="1"/>
    <col min="6667" max="6667" width="24.83203125" style="188" customWidth="1"/>
    <col min="6668" max="6900" width="11.5" style="188"/>
    <col min="6901" max="6901" width="27.1640625" style="188" customWidth="1"/>
    <col min="6902" max="6902" width="5.5" style="188" bestFit="1" customWidth="1"/>
    <col min="6903" max="6903" width="27.1640625" style="188" customWidth="1"/>
    <col min="6904" max="6904" width="12.33203125" style="188" customWidth="1"/>
    <col min="6905" max="6905" width="7.1640625" style="188" customWidth="1"/>
    <col min="6906" max="6906" width="16.6640625" style="188" customWidth="1"/>
    <col min="6907" max="6907" width="12.83203125" style="188" customWidth="1"/>
    <col min="6908" max="6908" width="39.1640625" style="188" customWidth="1"/>
    <col min="6909" max="6909" width="37.1640625" style="188" customWidth="1"/>
    <col min="6910" max="6910" width="30.5" style="188" customWidth="1"/>
    <col min="6911" max="6911" width="24.5" style="188" customWidth="1"/>
    <col min="6912" max="6912" width="9.6640625" style="188" customWidth="1"/>
    <col min="6913" max="6913" width="13.83203125" style="188" customWidth="1"/>
    <col min="6914" max="6914" width="20.6640625" style="188" customWidth="1"/>
    <col min="6915" max="6915" width="20.1640625" style="188" customWidth="1"/>
    <col min="6916" max="6917" width="29" style="188" customWidth="1"/>
    <col min="6918" max="6918" width="22.6640625" style="188" customWidth="1"/>
    <col min="6919" max="6919" width="23.1640625" style="188" customWidth="1"/>
    <col min="6920" max="6920" width="32.1640625" style="188" customWidth="1"/>
    <col min="6921" max="6921" width="20.33203125" style="188" customWidth="1"/>
    <col min="6922" max="6922" width="15.33203125" style="188" customWidth="1"/>
    <col min="6923" max="6923" width="24.83203125" style="188" customWidth="1"/>
    <col min="6924" max="7156" width="11.5" style="188"/>
    <col min="7157" max="7157" width="27.1640625" style="188" customWidth="1"/>
    <col min="7158" max="7158" width="5.5" style="188" bestFit="1" customWidth="1"/>
    <col min="7159" max="7159" width="27.1640625" style="188" customWidth="1"/>
    <col min="7160" max="7160" width="12.33203125" style="188" customWidth="1"/>
    <col min="7161" max="7161" width="7.1640625" style="188" customWidth="1"/>
    <col min="7162" max="7162" width="16.6640625" style="188" customWidth="1"/>
    <col min="7163" max="7163" width="12.83203125" style="188" customWidth="1"/>
    <col min="7164" max="7164" width="39.1640625" style="188" customWidth="1"/>
    <col min="7165" max="7165" width="37.1640625" style="188" customWidth="1"/>
    <col min="7166" max="7166" width="30.5" style="188" customWidth="1"/>
    <col min="7167" max="7167" width="24.5" style="188" customWidth="1"/>
    <col min="7168" max="7168" width="9.6640625" style="188" customWidth="1"/>
    <col min="7169" max="7169" width="13.83203125" style="188" customWidth="1"/>
    <col min="7170" max="7170" width="20.6640625" style="188" customWidth="1"/>
    <col min="7171" max="7171" width="20.1640625" style="188" customWidth="1"/>
    <col min="7172" max="7173" width="29" style="188" customWidth="1"/>
    <col min="7174" max="7174" width="22.6640625" style="188" customWidth="1"/>
    <col min="7175" max="7175" width="23.1640625" style="188" customWidth="1"/>
    <col min="7176" max="7176" width="32.1640625" style="188" customWidth="1"/>
    <col min="7177" max="7177" width="20.33203125" style="188" customWidth="1"/>
    <col min="7178" max="7178" width="15.33203125" style="188" customWidth="1"/>
    <col min="7179" max="7179" width="24.83203125" style="188" customWidth="1"/>
    <col min="7180" max="7412" width="11.5" style="188"/>
    <col min="7413" max="7413" width="27.1640625" style="188" customWidth="1"/>
    <col min="7414" max="7414" width="5.5" style="188" bestFit="1" customWidth="1"/>
    <col min="7415" max="7415" width="27.1640625" style="188" customWidth="1"/>
    <col min="7416" max="7416" width="12.33203125" style="188" customWidth="1"/>
    <col min="7417" max="7417" width="7.1640625" style="188" customWidth="1"/>
    <col min="7418" max="7418" width="16.6640625" style="188" customWidth="1"/>
    <col min="7419" max="7419" width="12.83203125" style="188" customWidth="1"/>
    <col min="7420" max="7420" width="39.1640625" style="188" customWidth="1"/>
    <col min="7421" max="7421" width="37.1640625" style="188" customWidth="1"/>
    <col min="7422" max="7422" width="30.5" style="188" customWidth="1"/>
    <col min="7423" max="7423" width="24.5" style="188" customWidth="1"/>
    <col min="7424" max="7424" width="9.6640625" style="188" customWidth="1"/>
    <col min="7425" max="7425" width="13.83203125" style="188" customWidth="1"/>
    <col min="7426" max="7426" width="20.6640625" style="188" customWidth="1"/>
    <col min="7427" max="7427" width="20.1640625" style="188" customWidth="1"/>
    <col min="7428" max="7429" width="29" style="188" customWidth="1"/>
    <col min="7430" max="7430" width="22.6640625" style="188" customWidth="1"/>
    <col min="7431" max="7431" width="23.1640625" style="188" customWidth="1"/>
    <col min="7432" max="7432" width="32.1640625" style="188" customWidth="1"/>
    <col min="7433" max="7433" width="20.33203125" style="188" customWidth="1"/>
    <col min="7434" max="7434" width="15.33203125" style="188" customWidth="1"/>
    <col min="7435" max="7435" width="24.83203125" style="188" customWidth="1"/>
    <col min="7436" max="7668" width="11.5" style="188"/>
    <col min="7669" max="7669" width="27.1640625" style="188" customWidth="1"/>
    <col min="7670" max="7670" width="5.5" style="188" bestFit="1" customWidth="1"/>
    <col min="7671" max="7671" width="27.1640625" style="188" customWidth="1"/>
    <col min="7672" max="7672" width="12.33203125" style="188" customWidth="1"/>
    <col min="7673" max="7673" width="7.1640625" style="188" customWidth="1"/>
    <col min="7674" max="7674" width="16.6640625" style="188" customWidth="1"/>
    <col min="7675" max="7675" width="12.83203125" style="188" customWidth="1"/>
    <col min="7676" max="7676" width="39.1640625" style="188" customWidth="1"/>
    <col min="7677" max="7677" width="37.1640625" style="188" customWidth="1"/>
    <col min="7678" max="7678" width="30.5" style="188" customWidth="1"/>
    <col min="7679" max="7679" width="24.5" style="188" customWidth="1"/>
    <col min="7680" max="7680" width="9.6640625" style="188" customWidth="1"/>
    <col min="7681" max="7681" width="13.83203125" style="188" customWidth="1"/>
    <col min="7682" max="7682" width="20.6640625" style="188" customWidth="1"/>
    <col min="7683" max="7683" width="20.1640625" style="188" customWidth="1"/>
    <col min="7684" max="7685" width="29" style="188" customWidth="1"/>
    <col min="7686" max="7686" width="22.6640625" style="188" customWidth="1"/>
    <col min="7687" max="7687" width="23.1640625" style="188" customWidth="1"/>
    <col min="7688" max="7688" width="32.1640625" style="188" customWidth="1"/>
    <col min="7689" max="7689" width="20.33203125" style="188" customWidth="1"/>
    <col min="7690" max="7690" width="15.33203125" style="188" customWidth="1"/>
    <col min="7691" max="7691" width="24.83203125" style="188" customWidth="1"/>
    <col min="7692" max="7924" width="11.5" style="188"/>
    <col min="7925" max="7925" width="27.1640625" style="188" customWidth="1"/>
    <col min="7926" max="7926" width="5.5" style="188" bestFit="1" customWidth="1"/>
    <col min="7927" max="7927" width="27.1640625" style="188" customWidth="1"/>
    <col min="7928" max="7928" width="12.33203125" style="188" customWidth="1"/>
    <col min="7929" max="7929" width="7.1640625" style="188" customWidth="1"/>
    <col min="7930" max="7930" width="16.6640625" style="188" customWidth="1"/>
    <col min="7931" max="7931" width="12.83203125" style="188" customWidth="1"/>
    <col min="7932" max="7932" width="39.1640625" style="188" customWidth="1"/>
    <col min="7933" max="7933" width="37.1640625" style="188" customWidth="1"/>
    <col min="7934" max="7934" width="30.5" style="188" customWidth="1"/>
    <col min="7935" max="7935" width="24.5" style="188" customWidth="1"/>
    <col min="7936" max="7936" width="9.6640625" style="188" customWidth="1"/>
    <col min="7937" max="7937" width="13.83203125" style="188" customWidth="1"/>
    <col min="7938" max="7938" width="20.6640625" style="188" customWidth="1"/>
    <col min="7939" max="7939" width="20.1640625" style="188" customWidth="1"/>
    <col min="7940" max="7941" width="29" style="188" customWidth="1"/>
    <col min="7942" max="7942" width="22.6640625" style="188" customWidth="1"/>
    <col min="7943" max="7943" width="23.1640625" style="188" customWidth="1"/>
    <col min="7944" max="7944" width="32.1640625" style="188" customWidth="1"/>
    <col min="7945" max="7945" width="20.33203125" style="188" customWidth="1"/>
    <col min="7946" max="7946" width="15.33203125" style="188" customWidth="1"/>
    <col min="7947" max="7947" width="24.83203125" style="188" customWidth="1"/>
    <col min="7948" max="8180" width="11.5" style="188"/>
    <col min="8181" max="8181" width="27.1640625" style="188" customWidth="1"/>
    <col min="8182" max="8182" width="5.5" style="188" bestFit="1" customWidth="1"/>
    <col min="8183" max="8183" width="27.1640625" style="188" customWidth="1"/>
    <col min="8184" max="8184" width="12.33203125" style="188" customWidth="1"/>
    <col min="8185" max="8185" width="7.1640625" style="188" customWidth="1"/>
    <col min="8186" max="8186" width="16.6640625" style="188" customWidth="1"/>
    <col min="8187" max="8187" width="12.83203125" style="188" customWidth="1"/>
    <col min="8188" max="8188" width="39.1640625" style="188" customWidth="1"/>
    <col min="8189" max="8189" width="37.1640625" style="188" customWidth="1"/>
    <col min="8190" max="8190" width="30.5" style="188" customWidth="1"/>
    <col min="8191" max="8191" width="24.5" style="188" customWidth="1"/>
    <col min="8192" max="8192" width="9.6640625" style="188" customWidth="1"/>
    <col min="8193" max="8193" width="13.83203125" style="188" customWidth="1"/>
    <col min="8194" max="8194" width="20.6640625" style="188" customWidth="1"/>
    <col min="8195" max="8195" width="20.1640625" style="188" customWidth="1"/>
    <col min="8196" max="8197" width="29" style="188" customWidth="1"/>
    <col min="8198" max="8198" width="22.6640625" style="188" customWidth="1"/>
    <col min="8199" max="8199" width="23.1640625" style="188" customWidth="1"/>
    <col min="8200" max="8200" width="32.1640625" style="188" customWidth="1"/>
    <col min="8201" max="8201" width="20.33203125" style="188" customWidth="1"/>
    <col min="8202" max="8202" width="15.33203125" style="188" customWidth="1"/>
    <col min="8203" max="8203" width="24.83203125" style="188" customWidth="1"/>
    <col min="8204" max="8436" width="11.5" style="188"/>
    <col min="8437" max="8437" width="27.1640625" style="188" customWidth="1"/>
    <col min="8438" max="8438" width="5.5" style="188" bestFit="1" customWidth="1"/>
    <col min="8439" max="8439" width="27.1640625" style="188" customWidth="1"/>
    <col min="8440" max="8440" width="12.33203125" style="188" customWidth="1"/>
    <col min="8441" max="8441" width="7.1640625" style="188" customWidth="1"/>
    <col min="8442" max="8442" width="16.6640625" style="188" customWidth="1"/>
    <col min="8443" max="8443" width="12.83203125" style="188" customWidth="1"/>
    <col min="8444" max="8444" width="39.1640625" style="188" customWidth="1"/>
    <col min="8445" max="8445" width="37.1640625" style="188" customWidth="1"/>
    <col min="8446" max="8446" width="30.5" style="188" customWidth="1"/>
    <col min="8447" max="8447" width="24.5" style="188" customWidth="1"/>
    <col min="8448" max="8448" width="9.6640625" style="188" customWidth="1"/>
    <col min="8449" max="8449" width="13.83203125" style="188" customWidth="1"/>
    <col min="8450" max="8450" width="20.6640625" style="188" customWidth="1"/>
    <col min="8451" max="8451" width="20.1640625" style="188" customWidth="1"/>
    <col min="8452" max="8453" width="29" style="188" customWidth="1"/>
    <col min="8454" max="8454" width="22.6640625" style="188" customWidth="1"/>
    <col min="8455" max="8455" width="23.1640625" style="188" customWidth="1"/>
    <col min="8456" max="8456" width="32.1640625" style="188" customWidth="1"/>
    <col min="8457" max="8457" width="20.33203125" style="188" customWidth="1"/>
    <col min="8458" max="8458" width="15.33203125" style="188" customWidth="1"/>
    <col min="8459" max="8459" width="24.83203125" style="188" customWidth="1"/>
    <col min="8460" max="8692" width="11.5" style="188"/>
    <col min="8693" max="8693" width="27.1640625" style="188" customWidth="1"/>
    <col min="8694" max="8694" width="5.5" style="188" bestFit="1" customWidth="1"/>
    <col min="8695" max="8695" width="27.1640625" style="188" customWidth="1"/>
    <col min="8696" max="8696" width="12.33203125" style="188" customWidth="1"/>
    <col min="8697" max="8697" width="7.1640625" style="188" customWidth="1"/>
    <col min="8698" max="8698" width="16.6640625" style="188" customWidth="1"/>
    <col min="8699" max="8699" width="12.83203125" style="188" customWidth="1"/>
    <col min="8700" max="8700" width="39.1640625" style="188" customWidth="1"/>
    <col min="8701" max="8701" width="37.1640625" style="188" customWidth="1"/>
    <col min="8702" max="8702" width="30.5" style="188" customWidth="1"/>
    <col min="8703" max="8703" width="24.5" style="188" customWidth="1"/>
    <col min="8704" max="8704" width="9.6640625" style="188" customWidth="1"/>
    <col min="8705" max="8705" width="13.83203125" style="188" customWidth="1"/>
    <col min="8706" max="8706" width="20.6640625" style="188" customWidth="1"/>
    <col min="8707" max="8707" width="20.1640625" style="188" customWidth="1"/>
    <col min="8708" max="8709" width="29" style="188" customWidth="1"/>
    <col min="8710" max="8710" width="22.6640625" style="188" customWidth="1"/>
    <col min="8711" max="8711" width="23.1640625" style="188" customWidth="1"/>
    <col min="8712" max="8712" width="32.1640625" style="188" customWidth="1"/>
    <col min="8713" max="8713" width="20.33203125" style="188" customWidth="1"/>
    <col min="8714" max="8714" width="15.33203125" style="188" customWidth="1"/>
    <col min="8715" max="8715" width="24.83203125" style="188" customWidth="1"/>
    <col min="8716" max="8948" width="11.5" style="188"/>
    <col min="8949" max="8949" width="27.1640625" style="188" customWidth="1"/>
    <col min="8950" max="8950" width="5.5" style="188" bestFit="1" customWidth="1"/>
    <col min="8951" max="8951" width="27.1640625" style="188" customWidth="1"/>
    <col min="8952" max="8952" width="12.33203125" style="188" customWidth="1"/>
    <col min="8953" max="8953" width="7.1640625" style="188" customWidth="1"/>
    <col min="8954" max="8954" width="16.6640625" style="188" customWidth="1"/>
    <col min="8955" max="8955" width="12.83203125" style="188" customWidth="1"/>
    <col min="8956" max="8956" width="39.1640625" style="188" customWidth="1"/>
    <col min="8957" max="8957" width="37.1640625" style="188" customWidth="1"/>
    <col min="8958" max="8958" width="30.5" style="188" customWidth="1"/>
    <col min="8959" max="8959" width="24.5" style="188" customWidth="1"/>
    <col min="8960" max="8960" width="9.6640625" style="188" customWidth="1"/>
    <col min="8961" max="8961" width="13.83203125" style="188" customWidth="1"/>
    <col min="8962" max="8962" width="20.6640625" style="188" customWidth="1"/>
    <col min="8963" max="8963" width="20.1640625" style="188" customWidth="1"/>
    <col min="8964" max="8965" width="29" style="188" customWidth="1"/>
    <col min="8966" max="8966" width="22.6640625" style="188" customWidth="1"/>
    <col min="8967" max="8967" width="23.1640625" style="188" customWidth="1"/>
    <col min="8968" max="8968" width="32.1640625" style="188" customWidth="1"/>
    <col min="8969" max="8969" width="20.33203125" style="188" customWidth="1"/>
    <col min="8970" max="8970" width="15.33203125" style="188" customWidth="1"/>
    <col min="8971" max="8971" width="24.83203125" style="188" customWidth="1"/>
    <col min="8972" max="9204" width="11.5" style="188"/>
    <col min="9205" max="9205" width="27.1640625" style="188" customWidth="1"/>
    <col min="9206" max="9206" width="5.5" style="188" bestFit="1" customWidth="1"/>
    <col min="9207" max="9207" width="27.1640625" style="188" customWidth="1"/>
    <col min="9208" max="9208" width="12.33203125" style="188" customWidth="1"/>
    <col min="9209" max="9209" width="7.1640625" style="188" customWidth="1"/>
    <col min="9210" max="9210" width="16.6640625" style="188" customWidth="1"/>
    <col min="9211" max="9211" width="12.83203125" style="188" customWidth="1"/>
    <col min="9212" max="9212" width="39.1640625" style="188" customWidth="1"/>
    <col min="9213" max="9213" width="37.1640625" style="188" customWidth="1"/>
    <col min="9214" max="9214" width="30.5" style="188" customWidth="1"/>
    <col min="9215" max="9215" width="24.5" style="188" customWidth="1"/>
    <col min="9216" max="9216" width="9.6640625" style="188" customWidth="1"/>
    <col min="9217" max="9217" width="13.83203125" style="188" customWidth="1"/>
    <col min="9218" max="9218" width="20.6640625" style="188" customWidth="1"/>
    <col min="9219" max="9219" width="20.1640625" style="188" customWidth="1"/>
    <col min="9220" max="9221" width="29" style="188" customWidth="1"/>
    <col min="9222" max="9222" width="22.6640625" style="188" customWidth="1"/>
    <col min="9223" max="9223" width="23.1640625" style="188" customWidth="1"/>
    <col min="9224" max="9224" width="32.1640625" style="188" customWidth="1"/>
    <col min="9225" max="9225" width="20.33203125" style="188" customWidth="1"/>
    <col min="9226" max="9226" width="15.33203125" style="188" customWidth="1"/>
    <col min="9227" max="9227" width="24.83203125" style="188" customWidth="1"/>
    <col min="9228" max="9460" width="11.5" style="188"/>
    <col min="9461" max="9461" width="27.1640625" style="188" customWidth="1"/>
    <col min="9462" max="9462" width="5.5" style="188" bestFit="1" customWidth="1"/>
    <col min="9463" max="9463" width="27.1640625" style="188" customWidth="1"/>
    <col min="9464" max="9464" width="12.33203125" style="188" customWidth="1"/>
    <col min="9465" max="9465" width="7.1640625" style="188" customWidth="1"/>
    <col min="9466" max="9466" width="16.6640625" style="188" customWidth="1"/>
    <col min="9467" max="9467" width="12.83203125" style="188" customWidth="1"/>
    <col min="9468" max="9468" width="39.1640625" style="188" customWidth="1"/>
    <col min="9469" max="9469" width="37.1640625" style="188" customWidth="1"/>
    <col min="9470" max="9470" width="30.5" style="188" customWidth="1"/>
    <col min="9471" max="9471" width="24.5" style="188" customWidth="1"/>
    <col min="9472" max="9472" width="9.6640625" style="188" customWidth="1"/>
    <col min="9473" max="9473" width="13.83203125" style="188" customWidth="1"/>
    <col min="9474" max="9474" width="20.6640625" style="188" customWidth="1"/>
    <col min="9475" max="9475" width="20.1640625" style="188" customWidth="1"/>
    <col min="9476" max="9477" width="29" style="188" customWidth="1"/>
    <col min="9478" max="9478" width="22.6640625" style="188" customWidth="1"/>
    <col min="9479" max="9479" width="23.1640625" style="188" customWidth="1"/>
    <col min="9480" max="9480" width="32.1640625" style="188" customWidth="1"/>
    <col min="9481" max="9481" width="20.33203125" style="188" customWidth="1"/>
    <col min="9482" max="9482" width="15.33203125" style="188" customWidth="1"/>
    <col min="9483" max="9483" width="24.83203125" style="188" customWidth="1"/>
    <col min="9484" max="9716" width="11.5" style="188"/>
    <col min="9717" max="9717" width="27.1640625" style="188" customWidth="1"/>
    <col min="9718" max="9718" width="5.5" style="188" bestFit="1" customWidth="1"/>
    <col min="9719" max="9719" width="27.1640625" style="188" customWidth="1"/>
    <col min="9720" max="9720" width="12.33203125" style="188" customWidth="1"/>
    <col min="9721" max="9721" width="7.1640625" style="188" customWidth="1"/>
    <col min="9722" max="9722" width="16.6640625" style="188" customWidth="1"/>
    <col min="9723" max="9723" width="12.83203125" style="188" customWidth="1"/>
    <col min="9724" max="9724" width="39.1640625" style="188" customWidth="1"/>
    <col min="9725" max="9725" width="37.1640625" style="188" customWidth="1"/>
    <col min="9726" max="9726" width="30.5" style="188" customWidth="1"/>
    <col min="9727" max="9727" width="24.5" style="188" customWidth="1"/>
    <col min="9728" max="9728" width="9.6640625" style="188" customWidth="1"/>
    <col min="9729" max="9729" width="13.83203125" style="188" customWidth="1"/>
    <col min="9730" max="9730" width="20.6640625" style="188" customWidth="1"/>
    <col min="9731" max="9731" width="20.1640625" style="188" customWidth="1"/>
    <col min="9732" max="9733" width="29" style="188" customWidth="1"/>
    <col min="9734" max="9734" width="22.6640625" style="188" customWidth="1"/>
    <col min="9735" max="9735" width="23.1640625" style="188" customWidth="1"/>
    <col min="9736" max="9736" width="32.1640625" style="188" customWidth="1"/>
    <col min="9737" max="9737" width="20.33203125" style="188" customWidth="1"/>
    <col min="9738" max="9738" width="15.33203125" style="188" customWidth="1"/>
    <col min="9739" max="9739" width="24.83203125" style="188" customWidth="1"/>
    <col min="9740" max="9972" width="11.5" style="188"/>
    <col min="9973" max="9973" width="27.1640625" style="188" customWidth="1"/>
    <col min="9974" max="9974" width="5.5" style="188" bestFit="1" customWidth="1"/>
    <col min="9975" max="9975" width="27.1640625" style="188" customWidth="1"/>
    <col min="9976" max="9976" width="12.33203125" style="188" customWidth="1"/>
    <col min="9977" max="9977" width="7.1640625" style="188" customWidth="1"/>
    <col min="9978" max="9978" width="16.6640625" style="188" customWidth="1"/>
    <col min="9979" max="9979" width="12.83203125" style="188" customWidth="1"/>
    <col min="9980" max="9980" width="39.1640625" style="188" customWidth="1"/>
    <col min="9981" max="9981" width="37.1640625" style="188" customWidth="1"/>
    <col min="9982" max="9982" width="30.5" style="188" customWidth="1"/>
    <col min="9983" max="9983" width="24.5" style="188" customWidth="1"/>
    <col min="9984" max="9984" width="9.6640625" style="188" customWidth="1"/>
    <col min="9985" max="9985" width="13.83203125" style="188" customWidth="1"/>
    <col min="9986" max="9986" width="20.6640625" style="188" customWidth="1"/>
    <col min="9987" max="9987" width="20.1640625" style="188" customWidth="1"/>
    <col min="9988" max="9989" width="29" style="188" customWidth="1"/>
    <col min="9990" max="9990" width="22.6640625" style="188" customWidth="1"/>
    <col min="9991" max="9991" width="23.1640625" style="188" customWidth="1"/>
    <col min="9992" max="9992" width="32.1640625" style="188" customWidth="1"/>
    <col min="9993" max="9993" width="20.33203125" style="188" customWidth="1"/>
    <col min="9994" max="9994" width="15.33203125" style="188" customWidth="1"/>
    <col min="9995" max="9995" width="24.83203125" style="188" customWidth="1"/>
    <col min="9996" max="10228" width="11.5" style="188"/>
    <col min="10229" max="10229" width="27.1640625" style="188" customWidth="1"/>
    <col min="10230" max="10230" width="5.5" style="188" bestFit="1" customWidth="1"/>
    <col min="10231" max="10231" width="27.1640625" style="188" customWidth="1"/>
    <col min="10232" max="10232" width="12.33203125" style="188" customWidth="1"/>
    <col min="10233" max="10233" width="7.1640625" style="188" customWidth="1"/>
    <col min="10234" max="10234" width="16.6640625" style="188" customWidth="1"/>
    <col min="10235" max="10235" width="12.83203125" style="188" customWidth="1"/>
    <col min="10236" max="10236" width="39.1640625" style="188" customWidth="1"/>
    <col min="10237" max="10237" width="37.1640625" style="188" customWidth="1"/>
    <col min="10238" max="10238" width="30.5" style="188" customWidth="1"/>
    <col min="10239" max="10239" width="24.5" style="188" customWidth="1"/>
    <col min="10240" max="10240" width="9.6640625" style="188" customWidth="1"/>
    <col min="10241" max="10241" width="13.83203125" style="188" customWidth="1"/>
    <col min="10242" max="10242" width="20.6640625" style="188" customWidth="1"/>
    <col min="10243" max="10243" width="20.1640625" style="188" customWidth="1"/>
    <col min="10244" max="10245" width="29" style="188" customWidth="1"/>
    <col min="10246" max="10246" width="22.6640625" style="188" customWidth="1"/>
    <col min="10247" max="10247" width="23.1640625" style="188" customWidth="1"/>
    <col min="10248" max="10248" width="32.1640625" style="188" customWidth="1"/>
    <col min="10249" max="10249" width="20.33203125" style="188" customWidth="1"/>
    <col min="10250" max="10250" width="15.33203125" style="188" customWidth="1"/>
    <col min="10251" max="10251" width="24.83203125" style="188" customWidth="1"/>
    <col min="10252" max="10484" width="11.5" style="188"/>
    <col min="10485" max="10485" width="27.1640625" style="188" customWidth="1"/>
    <col min="10486" max="10486" width="5.5" style="188" bestFit="1" customWidth="1"/>
    <col min="10487" max="10487" width="27.1640625" style="188" customWidth="1"/>
    <col min="10488" max="10488" width="12.33203125" style="188" customWidth="1"/>
    <col min="10489" max="10489" width="7.1640625" style="188" customWidth="1"/>
    <col min="10490" max="10490" width="16.6640625" style="188" customWidth="1"/>
    <col min="10491" max="10491" width="12.83203125" style="188" customWidth="1"/>
    <col min="10492" max="10492" width="39.1640625" style="188" customWidth="1"/>
    <col min="10493" max="10493" width="37.1640625" style="188" customWidth="1"/>
    <col min="10494" max="10494" width="30.5" style="188" customWidth="1"/>
    <col min="10495" max="10495" width="24.5" style="188" customWidth="1"/>
    <col min="10496" max="10496" width="9.6640625" style="188" customWidth="1"/>
    <col min="10497" max="10497" width="13.83203125" style="188" customWidth="1"/>
    <col min="10498" max="10498" width="20.6640625" style="188" customWidth="1"/>
    <col min="10499" max="10499" width="20.1640625" style="188" customWidth="1"/>
    <col min="10500" max="10501" width="29" style="188" customWidth="1"/>
    <col min="10502" max="10502" width="22.6640625" style="188" customWidth="1"/>
    <col min="10503" max="10503" width="23.1640625" style="188" customWidth="1"/>
    <col min="10504" max="10504" width="32.1640625" style="188" customWidth="1"/>
    <col min="10505" max="10505" width="20.33203125" style="188" customWidth="1"/>
    <col min="10506" max="10506" width="15.33203125" style="188" customWidth="1"/>
    <col min="10507" max="10507" width="24.83203125" style="188" customWidth="1"/>
    <col min="10508" max="10740" width="11.5" style="188"/>
    <col min="10741" max="10741" width="27.1640625" style="188" customWidth="1"/>
    <col min="10742" max="10742" width="5.5" style="188" bestFit="1" customWidth="1"/>
    <col min="10743" max="10743" width="27.1640625" style="188" customWidth="1"/>
    <col min="10744" max="10744" width="12.33203125" style="188" customWidth="1"/>
    <col min="10745" max="10745" width="7.1640625" style="188" customWidth="1"/>
    <col min="10746" max="10746" width="16.6640625" style="188" customWidth="1"/>
    <col min="10747" max="10747" width="12.83203125" style="188" customWidth="1"/>
    <col min="10748" max="10748" width="39.1640625" style="188" customWidth="1"/>
    <col min="10749" max="10749" width="37.1640625" style="188" customWidth="1"/>
    <col min="10750" max="10750" width="30.5" style="188" customWidth="1"/>
    <col min="10751" max="10751" width="24.5" style="188" customWidth="1"/>
    <col min="10752" max="10752" width="9.6640625" style="188" customWidth="1"/>
    <col min="10753" max="10753" width="13.83203125" style="188" customWidth="1"/>
    <col min="10754" max="10754" width="20.6640625" style="188" customWidth="1"/>
    <col min="10755" max="10755" width="20.1640625" style="188" customWidth="1"/>
    <col min="10756" max="10757" width="29" style="188" customWidth="1"/>
    <col min="10758" max="10758" width="22.6640625" style="188" customWidth="1"/>
    <col min="10759" max="10759" width="23.1640625" style="188" customWidth="1"/>
    <col min="10760" max="10760" width="32.1640625" style="188" customWidth="1"/>
    <col min="10761" max="10761" width="20.33203125" style="188" customWidth="1"/>
    <col min="10762" max="10762" width="15.33203125" style="188" customWidth="1"/>
    <col min="10763" max="10763" width="24.83203125" style="188" customWidth="1"/>
    <col min="10764" max="10996" width="11.5" style="188"/>
    <col min="10997" max="10997" width="27.1640625" style="188" customWidth="1"/>
    <col min="10998" max="10998" width="5.5" style="188" bestFit="1" customWidth="1"/>
    <col min="10999" max="10999" width="27.1640625" style="188" customWidth="1"/>
    <col min="11000" max="11000" width="12.33203125" style="188" customWidth="1"/>
    <col min="11001" max="11001" width="7.1640625" style="188" customWidth="1"/>
    <col min="11002" max="11002" width="16.6640625" style="188" customWidth="1"/>
    <col min="11003" max="11003" width="12.83203125" style="188" customWidth="1"/>
    <col min="11004" max="11004" width="39.1640625" style="188" customWidth="1"/>
    <col min="11005" max="11005" width="37.1640625" style="188" customWidth="1"/>
    <col min="11006" max="11006" width="30.5" style="188" customWidth="1"/>
    <col min="11007" max="11007" width="24.5" style="188" customWidth="1"/>
    <col min="11008" max="11008" width="9.6640625" style="188" customWidth="1"/>
    <col min="11009" max="11009" width="13.83203125" style="188" customWidth="1"/>
    <col min="11010" max="11010" width="20.6640625" style="188" customWidth="1"/>
    <col min="11011" max="11011" width="20.1640625" style="188" customWidth="1"/>
    <col min="11012" max="11013" width="29" style="188" customWidth="1"/>
    <col min="11014" max="11014" width="22.6640625" style="188" customWidth="1"/>
    <col min="11015" max="11015" width="23.1640625" style="188" customWidth="1"/>
    <col min="11016" max="11016" width="32.1640625" style="188" customWidth="1"/>
    <col min="11017" max="11017" width="20.33203125" style="188" customWidth="1"/>
    <col min="11018" max="11018" width="15.33203125" style="188" customWidth="1"/>
    <col min="11019" max="11019" width="24.83203125" style="188" customWidth="1"/>
    <col min="11020" max="11252" width="11.5" style="188"/>
    <col min="11253" max="11253" width="27.1640625" style="188" customWidth="1"/>
    <col min="11254" max="11254" width="5.5" style="188" bestFit="1" customWidth="1"/>
    <col min="11255" max="11255" width="27.1640625" style="188" customWidth="1"/>
    <col min="11256" max="11256" width="12.33203125" style="188" customWidth="1"/>
    <col min="11257" max="11257" width="7.1640625" style="188" customWidth="1"/>
    <col min="11258" max="11258" width="16.6640625" style="188" customWidth="1"/>
    <col min="11259" max="11259" width="12.83203125" style="188" customWidth="1"/>
    <col min="11260" max="11260" width="39.1640625" style="188" customWidth="1"/>
    <col min="11261" max="11261" width="37.1640625" style="188" customWidth="1"/>
    <col min="11262" max="11262" width="30.5" style="188" customWidth="1"/>
    <col min="11263" max="11263" width="24.5" style="188" customWidth="1"/>
    <col min="11264" max="11264" width="9.6640625" style="188" customWidth="1"/>
    <col min="11265" max="11265" width="13.83203125" style="188" customWidth="1"/>
    <col min="11266" max="11266" width="20.6640625" style="188" customWidth="1"/>
    <col min="11267" max="11267" width="20.1640625" style="188" customWidth="1"/>
    <col min="11268" max="11269" width="29" style="188" customWidth="1"/>
    <col min="11270" max="11270" width="22.6640625" style="188" customWidth="1"/>
    <col min="11271" max="11271" width="23.1640625" style="188" customWidth="1"/>
    <col min="11272" max="11272" width="32.1640625" style="188" customWidth="1"/>
    <col min="11273" max="11273" width="20.33203125" style="188" customWidth="1"/>
    <col min="11274" max="11274" width="15.33203125" style="188" customWidth="1"/>
    <col min="11275" max="11275" width="24.83203125" style="188" customWidth="1"/>
    <col min="11276" max="11508" width="11.5" style="188"/>
    <col min="11509" max="11509" width="27.1640625" style="188" customWidth="1"/>
    <col min="11510" max="11510" width="5.5" style="188" bestFit="1" customWidth="1"/>
    <col min="11511" max="11511" width="27.1640625" style="188" customWidth="1"/>
    <col min="11512" max="11512" width="12.33203125" style="188" customWidth="1"/>
    <col min="11513" max="11513" width="7.1640625" style="188" customWidth="1"/>
    <col min="11514" max="11514" width="16.6640625" style="188" customWidth="1"/>
    <col min="11515" max="11515" width="12.83203125" style="188" customWidth="1"/>
    <col min="11516" max="11516" width="39.1640625" style="188" customWidth="1"/>
    <col min="11517" max="11517" width="37.1640625" style="188" customWidth="1"/>
    <col min="11518" max="11518" width="30.5" style="188" customWidth="1"/>
    <col min="11519" max="11519" width="24.5" style="188" customWidth="1"/>
    <col min="11520" max="11520" width="9.6640625" style="188" customWidth="1"/>
    <col min="11521" max="11521" width="13.83203125" style="188" customWidth="1"/>
    <col min="11522" max="11522" width="20.6640625" style="188" customWidth="1"/>
    <col min="11523" max="11523" width="20.1640625" style="188" customWidth="1"/>
    <col min="11524" max="11525" width="29" style="188" customWidth="1"/>
    <col min="11526" max="11526" width="22.6640625" style="188" customWidth="1"/>
    <col min="11527" max="11527" width="23.1640625" style="188" customWidth="1"/>
    <col min="11528" max="11528" width="32.1640625" style="188" customWidth="1"/>
    <col min="11529" max="11529" width="20.33203125" style="188" customWidth="1"/>
    <col min="11530" max="11530" width="15.33203125" style="188" customWidth="1"/>
    <col min="11531" max="11531" width="24.83203125" style="188" customWidth="1"/>
    <col min="11532" max="11764" width="11.5" style="188"/>
    <col min="11765" max="11765" width="27.1640625" style="188" customWidth="1"/>
    <col min="11766" max="11766" width="5.5" style="188" bestFit="1" customWidth="1"/>
    <col min="11767" max="11767" width="27.1640625" style="188" customWidth="1"/>
    <col min="11768" max="11768" width="12.33203125" style="188" customWidth="1"/>
    <col min="11769" max="11769" width="7.1640625" style="188" customWidth="1"/>
    <col min="11770" max="11770" width="16.6640625" style="188" customWidth="1"/>
    <col min="11771" max="11771" width="12.83203125" style="188" customWidth="1"/>
    <col min="11772" max="11772" width="39.1640625" style="188" customWidth="1"/>
    <col min="11773" max="11773" width="37.1640625" style="188" customWidth="1"/>
    <col min="11774" max="11774" width="30.5" style="188" customWidth="1"/>
    <col min="11775" max="11775" width="24.5" style="188" customWidth="1"/>
    <col min="11776" max="11776" width="9.6640625" style="188" customWidth="1"/>
    <col min="11777" max="11777" width="13.83203125" style="188" customWidth="1"/>
    <col min="11778" max="11778" width="20.6640625" style="188" customWidth="1"/>
    <col min="11779" max="11779" width="20.1640625" style="188" customWidth="1"/>
    <col min="11780" max="11781" width="29" style="188" customWidth="1"/>
    <col min="11782" max="11782" width="22.6640625" style="188" customWidth="1"/>
    <col min="11783" max="11783" width="23.1640625" style="188" customWidth="1"/>
    <col min="11784" max="11784" width="32.1640625" style="188" customWidth="1"/>
    <col min="11785" max="11785" width="20.33203125" style="188" customWidth="1"/>
    <col min="11786" max="11786" width="15.33203125" style="188" customWidth="1"/>
    <col min="11787" max="11787" width="24.83203125" style="188" customWidth="1"/>
    <col min="11788" max="12020" width="11.5" style="188"/>
    <col min="12021" max="12021" width="27.1640625" style="188" customWidth="1"/>
    <col min="12022" max="12022" width="5.5" style="188" bestFit="1" customWidth="1"/>
    <col min="12023" max="12023" width="27.1640625" style="188" customWidth="1"/>
    <col min="12024" max="12024" width="12.33203125" style="188" customWidth="1"/>
    <col min="12025" max="12025" width="7.1640625" style="188" customWidth="1"/>
    <col min="12026" max="12026" width="16.6640625" style="188" customWidth="1"/>
    <col min="12027" max="12027" width="12.83203125" style="188" customWidth="1"/>
    <col min="12028" max="12028" width="39.1640625" style="188" customWidth="1"/>
    <col min="12029" max="12029" width="37.1640625" style="188" customWidth="1"/>
    <col min="12030" max="12030" width="30.5" style="188" customWidth="1"/>
    <col min="12031" max="12031" width="24.5" style="188" customWidth="1"/>
    <col min="12032" max="12032" width="9.6640625" style="188" customWidth="1"/>
    <col min="12033" max="12033" width="13.83203125" style="188" customWidth="1"/>
    <col min="12034" max="12034" width="20.6640625" style="188" customWidth="1"/>
    <col min="12035" max="12035" width="20.1640625" style="188" customWidth="1"/>
    <col min="12036" max="12037" width="29" style="188" customWidth="1"/>
    <col min="12038" max="12038" width="22.6640625" style="188" customWidth="1"/>
    <col min="12039" max="12039" width="23.1640625" style="188" customWidth="1"/>
    <col min="12040" max="12040" width="32.1640625" style="188" customWidth="1"/>
    <col min="12041" max="12041" width="20.33203125" style="188" customWidth="1"/>
    <col min="12042" max="12042" width="15.33203125" style="188" customWidth="1"/>
    <col min="12043" max="12043" width="24.83203125" style="188" customWidth="1"/>
    <col min="12044" max="12276" width="11.5" style="188"/>
    <col min="12277" max="12277" width="27.1640625" style="188" customWidth="1"/>
    <col min="12278" max="12278" width="5.5" style="188" bestFit="1" customWidth="1"/>
    <col min="12279" max="12279" width="27.1640625" style="188" customWidth="1"/>
    <col min="12280" max="12280" width="12.33203125" style="188" customWidth="1"/>
    <col min="12281" max="12281" width="7.1640625" style="188" customWidth="1"/>
    <col min="12282" max="12282" width="16.6640625" style="188" customWidth="1"/>
    <col min="12283" max="12283" width="12.83203125" style="188" customWidth="1"/>
    <col min="12284" max="12284" width="39.1640625" style="188" customWidth="1"/>
    <col min="12285" max="12285" width="37.1640625" style="188" customWidth="1"/>
    <col min="12286" max="12286" width="30.5" style="188" customWidth="1"/>
    <col min="12287" max="12287" width="24.5" style="188" customWidth="1"/>
    <col min="12288" max="12288" width="9.6640625" style="188" customWidth="1"/>
    <col min="12289" max="12289" width="13.83203125" style="188" customWidth="1"/>
    <col min="12290" max="12290" width="20.6640625" style="188" customWidth="1"/>
    <col min="12291" max="12291" width="20.1640625" style="188" customWidth="1"/>
    <col min="12292" max="12293" width="29" style="188" customWidth="1"/>
    <col min="12294" max="12294" width="22.6640625" style="188" customWidth="1"/>
    <col min="12295" max="12295" width="23.1640625" style="188" customWidth="1"/>
    <col min="12296" max="12296" width="32.1640625" style="188" customWidth="1"/>
    <col min="12297" max="12297" width="20.33203125" style="188" customWidth="1"/>
    <col min="12298" max="12298" width="15.33203125" style="188" customWidth="1"/>
    <col min="12299" max="12299" width="24.83203125" style="188" customWidth="1"/>
    <col min="12300" max="12532" width="11.5" style="188"/>
    <col min="12533" max="12533" width="27.1640625" style="188" customWidth="1"/>
    <col min="12534" max="12534" width="5.5" style="188" bestFit="1" customWidth="1"/>
    <col min="12535" max="12535" width="27.1640625" style="188" customWidth="1"/>
    <col min="12536" max="12536" width="12.33203125" style="188" customWidth="1"/>
    <col min="12537" max="12537" width="7.1640625" style="188" customWidth="1"/>
    <col min="12538" max="12538" width="16.6640625" style="188" customWidth="1"/>
    <col min="12539" max="12539" width="12.83203125" style="188" customWidth="1"/>
    <col min="12540" max="12540" width="39.1640625" style="188" customWidth="1"/>
    <col min="12541" max="12541" width="37.1640625" style="188" customWidth="1"/>
    <col min="12542" max="12542" width="30.5" style="188" customWidth="1"/>
    <col min="12543" max="12543" width="24.5" style="188" customWidth="1"/>
    <col min="12544" max="12544" width="9.6640625" style="188" customWidth="1"/>
    <col min="12545" max="12545" width="13.83203125" style="188" customWidth="1"/>
    <col min="12546" max="12546" width="20.6640625" style="188" customWidth="1"/>
    <col min="12547" max="12547" width="20.1640625" style="188" customWidth="1"/>
    <col min="12548" max="12549" width="29" style="188" customWidth="1"/>
    <col min="12550" max="12550" width="22.6640625" style="188" customWidth="1"/>
    <col min="12551" max="12551" width="23.1640625" style="188" customWidth="1"/>
    <col min="12552" max="12552" width="32.1640625" style="188" customWidth="1"/>
    <col min="12553" max="12553" width="20.33203125" style="188" customWidth="1"/>
    <col min="12554" max="12554" width="15.33203125" style="188" customWidth="1"/>
    <col min="12555" max="12555" width="24.83203125" style="188" customWidth="1"/>
    <col min="12556" max="12788" width="11.5" style="188"/>
    <col min="12789" max="12789" width="27.1640625" style="188" customWidth="1"/>
    <col min="12790" max="12790" width="5.5" style="188" bestFit="1" customWidth="1"/>
    <col min="12791" max="12791" width="27.1640625" style="188" customWidth="1"/>
    <col min="12792" max="12792" width="12.33203125" style="188" customWidth="1"/>
    <col min="12793" max="12793" width="7.1640625" style="188" customWidth="1"/>
    <col min="12794" max="12794" width="16.6640625" style="188" customWidth="1"/>
    <col min="12795" max="12795" width="12.83203125" style="188" customWidth="1"/>
    <col min="12796" max="12796" width="39.1640625" style="188" customWidth="1"/>
    <col min="12797" max="12797" width="37.1640625" style="188" customWidth="1"/>
    <col min="12798" max="12798" width="30.5" style="188" customWidth="1"/>
    <col min="12799" max="12799" width="24.5" style="188" customWidth="1"/>
    <col min="12800" max="12800" width="9.6640625" style="188" customWidth="1"/>
    <col min="12801" max="12801" width="13.83203125" style="188" customWidth="1"/>
    <col min="12802" max="12802" width="20.6640625" style="188" customWidth="1"/>
    <col min="12803" max="12803" width="20.1640625" style="188" customWidth="1"/>
    <col min="12804" max="12805" width="29" style="188" customWidth="1"/>
    <col min="12806" max="12806" width="22.6640625" style="188" customWidth="1"/>
    <col min="12807" max="12807" width="23.1640625" style="188" customWidth="1"/>
    <col min="12808" max="12808" width="32.1640625" style="188" customWidth="1"/>
    <col min="12809" max="12809" width="20.33203125" style="188" customWidth="1"/>
    <col min="12810" max="12810" width="15.33203125" style="188" customWidth="1"/>
    <col min="12811" max="12811" width="24.83203125" style="188" customWidth="1"/>
    <col min="12812" max="13044" width="11.5" style="188"/>
    <col min="13045" max="13045" width="27.1640625" style="188" customWidth="1"/>
    <col min="13046" max="13046" width="5.5" style="188" bestFit="1" customWidth="1"/>
    <col min="13047" max="13047" width="27.1640625" style="188" customWidth="1"/>
    <col min="13048" max="13048" width="12.33203125" style="188" customWidth="1"/>
    <col min="13049" max="13049" width="7.1640625" style="188" customWidth="1"/>
    <col min="13050" max="13050" width="16.6640625" style="188" customWidth="1"/>
    <col min="13051" max="13051" width="12.83203125" style="188" customWidth="1"/>
    <col min="13052" max="13052" width="39.1640625" style="188" customWidth="1"/>
    <col min="13053" max="13053" width="37.1640625" style="188" customWidth="1"/>
    <col min="13054" max="13054" width="30.5" style="188" customWidth="1"/>
    <col min="13055" max="13055" width="24.5" style="188" customWidth="1"/>
    <col min="13056" max="13056" width="9.6640625" style="188" customWidth="1"/>
    <col min="13057" max="13057" width="13.83203125" style="188" customWidth="1"/>
    <col min="13058" max="13058" width="20.6640625" style="188" customWidth="1"/>
    <col min="13059" max="13059" width="20.1640625" style="188" customWidth="1"/>
    <col min="13060" max="13061" width="29" style="188" customWidth="1"/>
    <col min="13062" max="13062" width="22.6640625" style="188" customWidth="1"/>
    <col min="13063" max="13063" width="23.1640625" style="188" customWidth="1"/>
    <col min="13064" max="13064" width="32.1640625" style="188" customWidth="1"/>
    <col min="13065" max="13065" width="20.33203125" style="188" customWidth="1"/>
    <col min="13066" max="13066" width="15.33203125" style="188" customWidth="1"/>
    <col min="13067" max="13067" width="24.83203125" style="188" customWidth="1"/>
    <col min="13068" max="13300" width="11.5" style="188"/>
    <col min="13301" max="13301" width="27.1640625" style="188" customWidth="1"/>
    <col min="13302" max="13302" width="5.5" style="188" bestFit="1" customWidth="1"/>
    <col min="13303" max="13303" width="27.1640625" style="188" customWidth="1"/>
    <col min="13304" max="13304" width="12.33203125" style="188" customWidth="1"/>
    <col min="13305" max="13305" width="7.1640625" style="188" customWidth="1"/>
    <col min="13306" max="13306" width="16.6640625" style="188" customWidth="1"/>
    <col min="13307" max="13307" width="12.83203125" style="188" customWidth="1"/>
    <col min="13308" max="13308" width="39.1640625" style="188" customWidth="1"/>
    <col min="13309" max="13309" width="37.1640625" style="188" customWidth="1"/>
    <col min="13310" max="13310" width="30.5" style="188" customWidth="1"/>
    <col min="13311" max="13311" width="24.5" style="188" customWidth="1"/>
    <col min="13312" max="13312" width="9.6640625" style="188" customWidth="1"/>
    <col min="13313" max="13313" width="13.83203125" style="188" customWidth="1"/>
    <col min="13314" max="13314" width="20.6640625" style="188" customWidth="1"/>
    <col min="13315" max="13315" width="20.1640625" style="188" customWidth="1"/>
    <col min="13316" max="13317" width="29" style="188" customWidth="1"/>
    <col min="13318" max="13318" width="22.6640625" style="188" customWidth="1"/>
    <col min="13319" max="13319" width="23.1640625" style="188" customWidth="1"/>
    <col min="13320" max="13320" width="32.1640625" style="188" customWidth="1"/>
    <col min="13321" max="13321" width="20.33203125" style="188" customWidth="1"/>
    <col min="13322" max="13322" width="15.33203125" style="188" customWidth="1"/>
    <col min="13323" max="13323" width="24.83203125" style="188" customWidth="1"/>
    <col min="13324" max="13556" width="11.5" style="188"/>
    <col min="13557" max="13557" width="27.1640625" style="188" customWidth="1"/>
    <col min="13558" max="13558" width="5.5" style="188" bestFit="1" customWidth="1"/>
    <col min="13559" max="13559" width="27.1640625" style="188" customWidth="1"/>
    <col min="13560" max="13560" width="12.33203125" style="188" customWidth="1"/>
    <col min="13561" max="13561" width="7.1640625" style="188" customWidth="1"/>
    <col min="13562" max="13562" width="16.6640625" style="188" customWidth="1"/>
    <col min="13563" max="13563" width="12.83203125" style="188" customWidth="1"/>
    <col min="13564" max="13564" width="39.1640625" style="188" customWidth="1"/>
    <col min="13565" max="13565" width="37.1640625" style="188" customWidth="1"/>
    <col min="13566" max="13566" width="30.5" style="188" customWidth="1"/>
    <col min="13567" max="13567" width="24.5" style="188" customWidth="1"/>
    <col min="13568" max="13568" width="9.6640625" style="188" customWidth="1"/>
    <col min="13569" max="13569" width="13.83203125" style="188" customWidth="1"/>
    <col min="13570" max="13570" width="20.6640625" style="188" customWidth="1"/>
    <col min="13571" max="13571" width="20.1640625" style="188" customWidth="1"/>
    <col min="13572" max="13573" width="29" style="188" customWidth="1"/>
    <col min="13574" max="13574" width="22.6640625" style="188" customWidth="1"/>
    <col min="13575" max="13575" width="23.1640625" style="188" customWidth="1"/>
    <col min="13576" max="13576" width="32.1640625" style="188" customWidth="1"/>
    <col min="13577" max="13577" width="20.33203125" style="188" customWidth="1"/>
    <col min="13578" max="13578" width="15.33203125" style="188" customWidth="1"/>
    <col min="13579" max="13579" width="24.83203125" style="188" customWidth="1"/>
    <col min="13580" max="13812" width="11.5" style="188"/>
    <col min="13813" max="13813" width="27.1640625" style="188" customWidth="1"/>
    <col min="13814" max="13814" width="5.5" style="188" bestFit="1" customWidth="1"/>
    <col min="13815" max="13815" width="27.1640625" style="188" customWidth="1"/>
    <col min="13816" max="13816" width="12.33203125" style="188" customWidth="1"/>
    <col min="13817" max="13817" width="7.1640625" style="188" customWidth="1"/>
    <col min="13818" max="13818" width="16.6640625" style="188" customWidth="1"/>
    <col min="13819" max="13819" width="12.83203125" style="188" customWidth="1"/>
    <col min="13820" max="13820" width="39.1640625" style="188" customWidth="1"/>
    <col min="13821" max="13821" width="37.1640625" style="188" customWidth="1"/>
    <col min="13822" max="13822" width="30.5" style="188" customWidth="1"/>
    <col min="13823" max="13823" width="24.5" style="188" customWidth="1"/>
    <col min="13824" max="13824" width="9.6640625" style="188" customWidth="1"/>
    <col min="13825" max="13825" width="13.83203125" style="188" customWidth="1"/>
    <col min="13826" max="13826" width="20.6640625" style="188" customWidth="1"/>
    <col min="13827" max="13827" width="20.1640625" style="188" customWidth="1"/>
    <col min="13828" max="13829" width="29" style="188" customWidth="1"/>
    <col min="13830" max="13830" width="22.6640625" style="188" customWidth="1"/>
    <col min="13831" max="13831" width="23.1640625" style="188" customWidth="1"/>
    <col min="13832" max="13832" width="32.1640625" style="188" customWidth="1"/>
    <col min="13833" max="13833" width="20.33203125" style="188" customWidth="1"/>
    <col min="13834" max="13834" width="15.33203125" style="188" customWidth="1"/>
    <col min="13835" max="13835" width="24.83203125" style="188" customWidth="1"/>
    <col min="13836" max="14068" width="11.5" style="188"/>
    <col min="14069" max="14069" width="27.1640625" style="188" customWidth="1"/>
    <col min="14070" max="14070" width="5.5" style="188" bestFit="1" customWidth="1"/>
    <col min="14071" max="14071" width="27.1640625" style="188" customWidth="1"/>
    <col min="14072" max="14072" width="12.33203125" style="188" customWidth="1"/>
    <col min="14073" max="14073" width="7.1640625" style="188" customWidth="1"/>
    <col min="14074" max="14074" width="16.6640625" style="188" customWidth="1"/>
    <col min="14075" max="14075" width="12.83203125" style="188" customWidth="1"/>
    <col min="14076" max="14076" width="39.1640625" style="188" customWidth="1"/>
    <col min="14077" max="14077" width="37.1640625" style="188" customWidth="1"/>
    <col min="14078" max="14078" width="30.5" style="188" customWidth="1"/>
    <col min="14079" max="14079" width="24.5" style="188" customWidth="1"/>
    <col min="14080" max="14080" width="9.6640625" style="188" customWidth="1"/>
    <col min="14081" max="14081" width="13.83203125" style="188" customWidth="1"/>
    <col min="14082" max="14082" width="20.6640625" style="188" customWidth="1"/>
    <col min="14083" max="14083" width="20.1640625" style="188" customWidth="1"/>
    <col min="14084" max="14085" width="29" style="188" customWidth="1"/>
    <col min="14086" max="14086" width="22.6640625" style="188" customWidth="1"/>
    <col min="14087" max="14087" width="23.1640625" style="188" customWidth="1"/>
    <col min="14088" max="14088" width="32.1640625" style="188" customWidth="1"/>
    <col min="14089" max="14089" width="20.33203125" style="188" customWidth="1"/>
    <col min="14090" max="14090" width="15.33203125" style="188" customWidth="1"/>
    <col min="14091" max="14091" width="24.83203125" style="188" customWidth="1"/>
    <col min="14092" max="14324" width="11.5" style="188"/>
    <col min="14325" max="14325" width="27.1640625" style="188" customWidth="1"/>
    <col min="14326" max="14326" width="5.5" style="188" bestFit="1" customWidth="1"/>
    <col min="14327" max="14327" width="27.1640625" style="188" customWidth="1"/>
    <col min="14328" max="14328" width="12.33203125" style="188" customWidth="1"/>
    <col min="14329" max="14329" width="7.1640625" style="188" customWidth="1"/>
    <col min="14330" max="14330" width="16.6640625" style="188" customWidth="1"/>
    <col min="14331" max="14331" width="12.83203125" style="188" customWidth="1"/>
    <col min="14332" max="14332" width="39.1640625" style="188" customWidth="1"/>
    <col min="14333" max="14333" width="37.1640625" style="188" customWidth="1"/>
    <col min="14334" max="14334" width="30.5" style="188" customWidth="1"/>
    <col min="14335" max="14335" width="24.5" style="188" customWidth="1"/>
    <col min="14336" max="14336" width="9.6640625" style="188" customWidth="1"/>
    <col min="14337" max="14337" width="13.83203125" style="188" customWidth="1"/>
    <col min="14338" max="14338" width="20.6640625" style="188" customWidth="1"/>
    <col min="14339" max="14339" width="20.1640625" style="188" customWidth="1"/>
    <col min="14340" max="14341" width="29" style="188" customWidth="1"/>
    <col min="14342" max="14342" width="22.6640625" style="188" customWidth="1"/>
    <col min="14343" max="14343" width="23.1640625" style="188" customWidth="1"/>
    <col min="14344" max="14344" width="32.1640625" style="188" customWidth="1"/>
    <col min="14345" max="14345" width="20.33203125" style="188" customWidth="1"/>
    <col min="14346" max="14346" width="15.33203125" style="188" customWidth="1"/>
    <col min="14347" max="14347" width="24.83203125" style="188" customWidth="1"/>
    <col min="14348" max="14580" width="11.5" style="188"/>
    <col min="14581" max="14581" width="27.1640625" style="188" customWidth="1"/>
    <col min="14582" max="14582" width="5.5" style="188" bestFit="1" customWidth="1"/>
    <col min="14583" max="14583" width="27.1640625" style="188" customWidth="1"/>
    <col min="14584" max="14584" width="12.33203125" style="188" customWidth="1"/>
    <col min="14585" max="14585" width="7.1640625" style="188" customWidth="1"/>
    <col min="14586" max="14586" width="16.6640625" style="188" customWidth="1"/>
    <col min="14587" max="14587" width="12.83203125" style="188" customWidth="1"/>
    <col min="14588" max="14588" width="39.1640625" style="188" customWidth="1"/>
    <col min="14589" max="14589" width="37.1640625" style="188" customWidth="1"/>
    <col min="14590" max="14590" width="30.5" style="188" customWidth="1"/>
    <col min="14591" max="14591" width="24.5" style="188" customWidth="1"/>
    <col min="14592" max="14592" width="9.6640625" style="188" customWidth="1"/>
    <col min="14593" max="14593" width="13.83203125" style="188" customWidth="1"/>
    <col min="14594" max="14594" width="20.6640625" style="188" customWidth="1"/>
    <col min="14595" max="14595" width="20.1640625" style="188" customWidth="1"/>
    <col min="14596" max="14597" width="29" style="188" customWidth="1"/>
    <col min="14598" max="14598" width="22.6640625" style="188" customWidth="1"/>
    <col min="14599" max="14599" width="23.1640625" style="188" customWidth="1"/>
    <col min="14600" max="14600" width="32.1640625" style="188" customWidth="1"/>
    <col min="14601" max="14601" width="20.33203125" style="188" customWidth="1"/>
    <col min="14602" max="14602" width="15.33203125" style="188" customWidth="1"/>
    <col min="14603" max="14603" width="24.83203125" style="188" customWidth="1"/>
    <col min="14604" max="14836" width="11.5" style="188"/>
    <col min="14837" max="14837" width="27.1640625" style="188" customWidth="1"/>
    <col min="14838" max="14838" width="5.5" style="188" bestFit="1" customWidth="1"/>
    <col min="14839" max="14839" width="27.1640625" style="188" customWidth="1"/>
    <col min="14840" max="14840" width="12.33203125" style="188" customWidth="1"/>
    <col min="14841" max="14841" width="7.1640625" style="188" customWidth="1"/>
    <col min="14842" max="14842" width="16.6640625" style="188" customWidth="1"/>
    <col min="14843" max="14843" width="12.83203125" style="188" customWidth="1"/>
    <col min="14844" max="14844" width="39.1640625" style="188" customWidth="1"/>
    <col min="14845" max="14845" width="37.1640625" style="188" customWidth="1"/>
    <col min="14846" max="14846" width="30.5" style="188" customWidth="1"/>
    <col min="14847" max="14847" width="24.5" style="188" customWidth="1"/>
    <col min="14848" max="14848" width="9.6640625" style="188" customWidth="1"/>
    <col min="14849" max="14849" width="13.83203125" style="188" customWidth="1"/>
    <col min="14850" max="14850" width="20.6640625" style="188" customWidth="1"/>
    <col min="14851" max="14851" width="20.1640625" style="188" customWidth="1"/>
    <col min="14852" max="14853" width="29" style="188" customWidth="1"/>
    <col min="14854" max="14854" width="22.6640625" style="188" customWidth="1"/>
    <col min="14855" max="14855" width="23.1640625" style="188" customWidth="1"/>
    <col min="14856" max="14856" width="32.1640625" style="188" customWidth="1"/>
    <col min="14857" max="14857" width="20.33203125" style="188" customWidth="1"/>
    <col min="14858" max="14858" width="15.33203125" style="188" customWidth="1"/>
    <col min="14859" max="14859" width="24.83203125" style="188" customWidth="1"/>
    <col min="14860" max="15092" width="11.5" style="188"/>
    <col min="15093" max="15093" width="27.1640625" style="188" customWidth="1"/>
    <col min="15094" max="15094" width="5.5" style="188" bestFit="1" customWidth="1"/>
    <col min="15095" max="15095" width="27.1640625" style="188" customWidth="1"/>
    <col min="15096" max="15096" width="12.33203125" style="188" customWidth="1"/>
    <col min="15097" max="15097" width="7.1640625" style="188" customWidth="1"/>
    <col min="15098" max="15098" width="16.6640625" style="188" customWidth="1"/>
    <col min="15099" max="15099" width="12.83203125" style="188" customWidth="1"/>
    <col min="15100" max="15100" width="39.1640625" style="188" customWidth="1"/>
    <col min="15101" max="15101" width="37.1640625" style="188" customWidth="1"/>
    <col min="15102" max="15102" width="30.5" style="188" customWidth="1"/>
    <col min="15103" max="15103" width="24.5" style="188" customWidth="1"/>
    <col min="15104" max="15104" width="9.6640625" style="188" customWidth="1"/>
    <col min="15105" max="15105" width="13.83203125" style="188" customWidth="1"/>
    <col min="15106" max="15106" width="20.6640625" style="188" customWidth="1"/>
    <col min="15107" max="15107" width="20.1640625" style="188" customWidth="1"/>
    <col min="15108" max="15109" width="29" style="188" customWidth="1"/>
    <col min="15110" max="15110" width="22.6640625" style="188" customWidth="1"/>
    <col min="15111" max="15111" width="23.1640625" style="188" customWidth="1"/>
    <col min="15112" max="15112" width="32.1640625" style="188" customWidth="1"/>
    <col min="15113" max="15113" width="20.33203125" style="188" customWidth="1"/>
    <col min="15114" max="15114" width="15.33203125" style="188" customWidth="1"/>
    <col min="15115" max="15115" width="24.83203125" style="188" customWidth="1"/>
    <col min="15116" max="15348" width="11.5" style="188"/>
    <col min="15349" max="15349" width="27.1640625" style="188" customWidth="1"/>
    <col min="15350" max="15350" width="5.5" style="188" bestFit="1" customWidth="1"/>
    <col min="15351" max="15351" width="27.1640625" style="188" customWidth="1"/>
    <col min="15352" max="15352" width="12.33203125" style="188" customWidth="1"/>
    <col min="15353" max="15353" width="7.1640625" style="188" customWidth="1"/>
    <col min="15354" max="15354" width="16.6640625" style="188" customWidth="1"/>
    <col min="15355" max="15355" width="12.83203125" style="188" customWidth="1"/>
    <col min="15356" max="15356" width="39.1640625" style="188" customWidth="1"/>
    <col min="15357" max="15357" width="37.1640625" style="188" customWidth="1"/>
    <col min="15358" max="15358" width="30.5" style="188" customWidth="1"/>
    <col min="15359" max="15359" width="24.5" style="188" customWidth="1"/>
    <col min="15360" max="15360" width="9.6640625" style="188" customWidth="1"/>
    <col min="15361" max="15361" width="13.83203125" style="188" customWidth="1"/>
    <col min="15362" max="15362" width="20.6640625" style="188" customWidth="1"/>
    <col min="15363" max="15363" width="20.1640625" style="188" customWidth="1"/>
    <col min="15364" max="15365" width="29" style="188" customWidth="1"/>
    <col min="15366" max="15366" width="22.6640625" style="188" customWidth="1"/>
    <col min="15367" max="15367" width="23.1640625" style="188" customWidth="1"/>
    <col min="15368" max="15368" width="32.1640625" style="188" customWidth="1"/>
    <col min="15369" max="15369" width="20.33203125" style="188" customWidth="1"/>
    <col min="15370" max="15370" width="15.33203125" style="188" customWidth="1"/>
    <col min="15371" max="15371" width="24.83203125" style="188" customWidth="1"/>
    <col min="15372" max="15604" width="11.5" style="188"/>
    <col min="15605" max="15605" width="27.1640625" style="188" customWidth="1"/>
    <col min="15606" max="15606" width="5.5" style="188" bestFit="1" customWidth="1"/>
    <col min="15607" max="15607" width="27.1640625" style="188" customWidth="1"/>
    <col min="15608" max="15608" width="12.33203125" style="188" customWidth="1"/>
    <col min="15609" max="15609" width="7.1640625" style="188" customWidth="1"/>
    <col min="15610" max="15610" width="16.6640625" style="188" customWidth="1"/>
    <col min="15611" max="15611" width="12.83203125" style="188" customWidth="1"/>
    <col min="15612" max="15612" width="39.1640625" style="188" customWidth="1"/>
    <col min="15613" max="15613" width="37.1640625" style="188" customWidth="1"/>
    <col min="15614" max="15614" width="30.5" style="188" customWidth="1"/>
    <col min="15615" max="15615" width="24.5" style="188" customWidth="1"/>
    <col min="15616" max="15616" width="9.6640625" style="188" customWidth="1"/>
    <col min="15617" max="15617" width="13.83203125" style="188" customWidth="1"/>
    <col min="15618" max="15618" width="20.6640625" style="188" customWidth="1"/>
    <col min="15619" max="15619" width="20.1640625" style="188" customWidth="1"/>
    <col min="15620" max="15621" width="29" style="188" customWidth="1"/>
    <col min="15622" max="15622" width="22.6640625" style="188" customWidth="1"/>
    <col min="15623" max="15623" width="23.1640625" style="188" customWidth="1"/>
    <col min="15624" max="15624" width="32.1640625" style="188" customWidth="1"/>
    <col min="15625" max="15625" width="20.33203125" style="188" customWidth="1"/>
    <col min="15626" max="15626" width="15.33203125" style="188" customWidth="1"/>
    <col min="15627" max="15627" width="24.83203125" style="188" customWidth="1"/>
    <col min="15628" max="15860" width="11.5" style="188"/>
    <col min="15861" max="15861" width="27.1640625" style="188" customWidth="1"/>
    <col min="15862" max="15862" width="5.5" style="188" bestFit="1" customWidth="1"/>
    <col min="15863" max="15863" width="27.1640625" style="188" customWidth="1"/>
    <col min="15864" max="15864" width="12.33203125" style="188" customWidth="1"/>
    <col min="15865" max="15865" width="7.1640625" style="188" customWidth="1"/>
    <col min="15866" max="15866" width="16.6640625" style="188" customWidth="1"/>
    <col min="15867" max="15867" width="12.83203125" style="188" customWidth="1"/>
    <col min="15868" max="15868" width="39.1640625" style="188" customWidth="1"/>
    <col min="15869" max="15869" width="37.1640625" style="188" customWidth="1"/>
    <col min="15870" max="15870" width="30.5" style="188" customWidth="1"/>
    <col min="15871" max="15871" width="24.5" style="188" customWidth="1"/>
    <col min="15872" max="15872" width="9.6640625" style="188" customWidth="1"/>
    <col min="15873" max="15873" width="13.83203125" style="188" customWidth="1"/>
    <col min="15874" max="15874" width="20.6640625" style="188" customWidth="1"/>
    <col min="15875" max="15875" width="20.1640625" style="188" customWidth="1"/>
    <col min="15876" max="15877" width="29" style="188" customWidth="1"/>
    <col min="15878" max="15878" width="22.6640625" style="188" customWidth="1"/>
    <col min="15879" max="15879" width="23.1640625" style="188" customWidth="1"/>
    <col min="15880" max="15880" width="32.1640625" style="188" customWidth="1"/>
    <col min="15881" max="15881" width="20.33203125" style="188" customWidth="1"/>
    <col min="15882" max="15882" width="15.33203125" style="188" customWidth="1"/>
    <col min="15883" max="15883" width="24.83203125" style="188" customWidth="1"/>
    <col min="15884" max="16116" width="11.5" style="188"/>
    <col min="16117" max="16117" width="27.1640625" style="188" customWidth="1"/>
    <col min="16118" max="16118" width="5.5" style="188" bestFit="1" customWidth="1"/>
    <col min="16119" max="16119" width="27.1640625" style="188" customWidth="1"/>
    <col min="16120" max="16120" width="12.33203125" style="188" customWidth="1"/>
    <col min="16121" max="16121" width="7.1640625" style="188" customWidth="1"/>
    <col min="16122" max="16122" width="16.6640625" style="188" customWidth="1"/>
    <col min="16123" max="16123" width="12.83203125" style="188" customWidth="1"/>
    <col min="16124" max="16124" width="39.1640625" style="188" customWidth="1"/>
    <col min="16125" max="16125" width="37.1640625" style="188" customWidth="1"/>
    <col min="16126" max="16126" width="30.5" style="188" customWidth="1"/>
    <col min="16127" max="16127" width="24.5" style="188" customWidth="1"/>
    <col min="16128" max="16128" width="9.6640625" style="188" customWidth="1"/>
    <col min="16129" max="16129" width="13.83203125" style="188" customWidth="1"/>
    <col min="16130" max="16130" width="20.6640625" style="188" customWidth="1"/>
    <col min="16131" max="16131" width="20.1640625" style="188" customWidth="1"/>
    <col min="16132" max="16133" width="29" style="188" customWidth="1"/>
    <col min="16134" max="16134" width="22.6640625" style="188" customWidth="1"/>
    <col min="16135" max="16135" width="23.1640625" style="188" customWidth="1"/>
    <col min="16136" max="16136" width="32.1640625" style="188" customWidth="1"/>
    <col min="16137" max="16137" width="20.33203125" style="188" customWidth="1"/>
    <col min="16138" max="16138" width="15.33203125" style="188" customWidth="1"/>
    <col min="16139" max="16139" width="24.83203125" style="188" customWidth="1"/>
    <col min="16140" max="16372" width="11.5" style="188"/>
    <col min="16373" max="16384" width="27.1640625" style="188" customWidth="1"/>
  </cols>
  <sheetData>
    <row r="1" spans="1:52" hidden="1">
      <c r="A1" s="192"/>
      <c r="B1" s="189"/>
      <c r="C1" s="189"/>
      <c r="D1" s="189"/>
      <c r="E1" s="189"/>
      <c r="F1" s="189"/>
      <c r="G1" s="193"/>
    </row>
    <row r="2" spans="1:52" hidden="1">
      <c r="A2" s="192"/>
      <c r="B2" s="189"/>
      <c r="C2" s="189"/>
      <c r="D2" s="189"/>
      <c r="E2" s="189"/>
      <c r="F2" s="189"/>
      <c r="G2" s="193"/>
    </row>
    <row r="3" spans="1:52" ht="15" customHeight="1">
      <c r="A3" s="189"/>
      <c r="B3" s="189"/>
      <c r="C3" s="189"/>
      <c r="D3" s="189"/>
      <c r="E3" s="189"/>
      <c r="F3" s="189"/>
      <c r="G3" s="193"/>
    </row>
    <row r="4" spans="1:52" ht="7.5" customHeight="1" thickBot="1">
      <c r="A4" s="189"/>
      <c r="B4" s="189"/>
      <c r="C4" s="189"/>
      <c r="D4" s="189"/>
      <c r="E4" s="189"/>
      <c r="F4" s="189"/>
      <c r="G4" s="193"/>
    </row>
    <row r="5" spans="1:52" ht="27.5" customHeight="1" thickBot="1">
      <c r="A5" s="549"/>
      <c r="B5" s="549"/>
      <c r="C5" s="549"/>
      <c r="D5" s="549"/>
      <c r="E5" s="550"/>
      <c r="F5" s="553" t="s">
        <v>33</v>
      </c>
      <c r="G5" s="554"/>
      <c r="H5" s="554"/>
      <c r="I5" s="554"/>
      <c r="J5" s="554"/>
      <c r="K5" s="554"/>
      <c r="L5" s="554"/>
      <c r="M5" s="554"/>
      <c r="N5" s="554"/>
      <c r="O5" s="554"/>
      <c r="P5" s="554"/>
      <c r="Q5" s="554"/>
      <c r="R5" s="554"/>
      <c r="S5" s="555"/>
      <c r="T5" s="207" t="s">
        <v>657</v>
      </c>
    </row>
    <row r="6" spans="1:52" s="190" customFormat="1" ht="19.5" customHeight="1" thickBot="1">
      <c r="A6" s="551"/>
      <c r="B6" s="551"/>
      <c r="C6" s="551"/>
      <c r="D6" s="551"/>
      <c r="E6" s="552"/>
      <c r="F6" s="556"/>
      <c r="G6" s="557"/>
      <c r="H6" s="557"/>
      <c r="I6" s="557"/>
      <c r="J6" s="557"/>
      <c r="K6" s="557"/>
      <c r="L6" s="557"/>
      <c r="M6" s="557"/>
      <c r="N6" s="557"/>
      <c r="O6" s="557"/>
      <c r="P6" s="557"/>
      <c r="Q6" s="557"/>
      <c r="R6" s="557"/>
      <c r="S6" s="558"/>
      <c r="T6" s="207" t="s">
        <v>658</v>
      </c>
      <c r="U6" s="212"/>
      <c r="V6" s="212"/>
      <c r="W6" s="212"/>
      <c r="X6" s="212"/>
      <c r="Y6" s="212"/>
      <c r="Z6" s="212"/>
      <c r="AA6" s="194"/>
      <c r="AB6" s="194"/>
      <c r="AC6" s="194"/>
      <c r="AD6" s="194"/>
      <c r="AE6" s="194"/>
      <c r="AF6" s="194"/>
      <c r="AG6" s="194"/>
      <c r="AH6" s="194"/>
      <c r="AI6" s="194"/>
      <c r="AJ6" s="194"/>
      <c r="AK6" s="195"/>
      <c r="AL6" s="195"/>
      <c r="AM6" s="195"/>
      <c r="AN6" s="195"/>
      <c r="AO6" s="195"/>
      <c r="AP6" s="195"/>
      <c r="AQ6" s="195"/>
      <c r="AR6" s="195"/>
      <c r="AS6" s="195"/>
      <c r="AT6" s="195"/>
      <c r="AU6" s="195"/>
      <c r="AV6" s="195"/>
      <c r="AW6" s="195"/>
      <c r="AX6" s="195"/>
      <c r="AY6" s="195"/>
      <c r="AZ6" s="196"/>
    </row>
    <row r="7" spans="1:52" s="191" customFormat="1" ht="33.5" customHeight="1">
      <c r="A7" s="551"/>
      <c r="B7" s="551"/>
      <c r="C7" s="551"/>
      <c r="D7" s="551"/>
      <c r="E7" s="552"/>
      <c r="F7" s="553" t="s">
        <v>659</v>
      </c>
      <c r="G7" s="554"/>
      <c r="H7" s="554"/>
      <c r="I7" s="554"/>
      <c r="J7" s="554"/>
      <c r="K7" s="554"/>
      <c r="L7" s="554"/>
      <c r="M7" s="554"/>
      <c r="N7" s="554"/>
      <c r="O7" s="554"/>
      <c r="P7" s="554"/>
      <c r="Q7" s="554"/>
      <c r="R7" s="554"/>
      <c r="S7" s="555"/>
      <c r="T7" s="205" t="s">
        <v>660</v>
      </c>
      <c r="U7" s="212"/>
      <c r="V7" s="212"/>
      <c r="W7" s="212"/>
      <c r="X7" s="212"/>
      <c r="Y7" s="212"/>
      <c r="Z7" s="212"/>
    </row>
    <row r="8" spans="1:52" s="191" customFormat="1" ht="27" thickBot="1">
      <c r="A8" s="551"/>
      <c r="B8" s="551"/>
      <c r="C8" s="551"/>
      <c r="D8" s="551"/>
      <c r="E8" s="552"/>
      <c r="F8" s="559" t="s">
        <v>421</v>
      </c>
      <c r="G8" s="560"/>
      <c r="H8" s="560"/>
      <c r="I8" s="560"/>
      <c r="J8" s="560"/>
      <c r="K8" s="560"/>
      <c r="L8" s="560"/>
      <c r="M8" s="560"/>
      <c r="N8" s="560"/>
      <c r="O8" s="560"/>
      <c r="P8" s="560"/>
      <c r="Q8" s="560"/>
      <c r="R8" s="560"/>
      <c r="S8" s="561"/>
      <c r="T8" s="206"/>
      <c r="U8" s="212"/>
      <c r="V8" s="212"/>
      <c r="W8" s="212"/>
      <c r="X8" s="212"/>
      <c r="Y8" s="212"/>
      <c r="Z8" s="212"/>
    </row>
    <row r="9" spans="1:52" s="191" customFormat="1" ht="17" thickBot="1">
      <c r="A9" s="544" t="s">
        <v>422</v>
      </c>
      <c r="B9" s="544"/>
      <c r="C9" s="544"/>
      <c r="D9" s="544"/>
      <c r="E9" s="544"/>
      <c r="F9" s="544"/>
      <c r="G9" s="544"/>
      <c r="H9" s="544"/>
      <c r="I9" s="544"/>
      <c r="J9" s="544"/>
      <c r="K9" s="544"/>
      <c r="L9" s="544"/>
      <c r="M9" s="544"/>
      <c r="N9" s="544"/>
      <c r="U9" s="212"/>
      <c r="V9" s="212"/>
      <c r="W9" s="212"/>
      <c r="X9" s="212"/>
      <c r="Y9" s="212"/>
      <c r="Z9" s="212"/>
    </row>
    <row r="10" spans="1:52" s="191" customFormat="1" ht="17" thickBot="1">
      <c r="A10" s="542" t="s">
        <v>423</v>
      </c>
      <c r="B10" s="542"/>
      <c r="C10" s="542"/>
      <c r="D10" s="542"/>
      <c r="E10" s="543" t="s">
        <v>424</v>
      </c>
      <c r="F10" s="543"/>
      <c r="G10" s="543"/>
      <c r="H10" s="543"/>
      <c r="I10" s="543"/>
      <c r="J10" s="197"/>
      <c r="K10" s="198"/>
      <c r="L10" s="197"/>
      <c r="M10" s="197"/>
      <c r="N10" s="197"/>
      <c r="U10" s="212"/>
      <c r="V10" s="212"/>
      <c r="W10" s="212"/>
      <c r="X10" s="212"/>
      <c r="Y10" s="212"/>
      <c r="Z10" s="212"/>
    </row>
    <row r="11" spans="1:52" s="191" customFormat="1" ht="17" thickBot="1">
      <c r="A11" s="197"/>
      <c r="B11" s="197"/>
      <c r="C11" s="197"/>
      <c r="D11" s="197"/>
      <c r="E11" s="197"/>
      <c r="F11" s="197"/>
      <c r="G11" s="197"/>
      <c r="H11" s="197"/>
      <c r="I11" s="197"/>
      <c r="J11" s="197"/>
      <c r="K11" s="198"/>
      <c r="L11" s="197"/>
      <c r="M11" s="536" t="s">
        <v>425</v>
      </c>
      <c r="N11" s="537"/>
      <c r="O11" s="537"/>
      <c r="P11" s="538"/>
      <c r="Q11" s="204"/>
      <c r="R11" s="204"/>
      <c r="S11" s="204"/>
      <c r="U11" s="212"/>
      <c r="V11" s="212"/>
      <c r="W11" s="212"/>
      <c r="X11" s="212"/>
      <c r="Y11" s="212"/>
      <c r="Z11" s="212"/>
    </row>
    <row r="12" spans="1:52" s="191" customFormat="1" ht="17" thickBot="1">
      <c r="A12" s="542" t="s">
        <v>426</v>
      </c>
      <c r="B12" s="542"/>
      <c r="C12" s="542"/>
      <c r="D12" s="542"/>
      <c r="E12" s="543" t="s">
        <v>427</v>
      </c>
      <c r="F12" s="543"/>
      <c r="G12" s="543"/>
      <c r="H12" s="543"/>
      <c r="I12" s="543"/>
      <c r="J12" s="197"/>
      <c r="K12" s="198"/>
      <c r="L12" s="197"/>
      <c r="M12" s="539"/>
      <c r="N12" s="540"/>
      <c r="O12" s="540"/>
      <c r="P12" s="541"/>
      <c r="Q12" s="204"/>
      <c r="R12" s="204"/>
      <c r="S12" s="204"/>
      <c r="U12" s="212"/>
      <c r="V12" s="212"/>
      <c r="W12" s="212"/>
      <c r="X12" s="212"/>
      <c r="Y12" s="212"/>
      <c r="Z12" s="212"/>
    </row>
    <row r="13" spans="1:52" s="191" customFormat="1" ht="16" thickBot="1">
      <c r="A13" s="542"/>
      <c r="B13" s="542"/>
      <c r="C13" s="542"/>
      <c r="D13" s="542"/>
      <c r="E13" s="543"/>
      <c r="F13" s="543"/>
      <c r="G13" s="543"/>
      <c r="H13" s="543"/>
      <c r="I13" s="543"/>
      <c r="J13" s="197"/>
      <c r="K13" s="198"/>
      <c r="L13" s="197"/>
      <c r="M13" s="197"/>
      <c r="N13" s="197"/>
      <c r="U13" s="212"/>
      <c r="V13" s="212"/>
      <c r="W13" s="212"/>
      <c r="X13" s="212"/>
      <c r="Y13" s="212"/>
      <c r="Z13" s="212"/>
    </row>
    <row r="14" spans="1:52" s="191" customFormat="1" ht="17" thickBot="1">
      <c r="A14" s="197"/>
      <c r="B14" s="197"/>
      <c r="C14" s="197"/>
      <c r="D14" s="197"/>
      <c r="E14" s="197"/>
      <c r="F14" s="197"/>
      <c r="G14" s="197"/>
      <c r="H14" s="197"/>
      <c r="I14" s="197"/>
      <c r="J14" s="197"/>
      <c r="K14" s="198"/>
      <c r="L14" s="197"/>
      <c r="M14" s="536">
        <v>2021</v>
      </c>
      <c r="N14" s="537"/>
      <c r="O14" s="537"/>
      <c r="P14" s="538"/>
      <c r="Q14" s="204"/>
      <c r="R14" s="204"/>
      <c r="S14" s="204"/>
      <c r="U14" s="212"/>
      <c r="V14" s="212"/>
      <c r="W14" s="212"/>
      <c r="X14" s="212"/>
      <c r="Y14" s="212"/>
      <c r="Z14" s="212"/>
    </row>
    <row r="15" spans="1:52" ht="17" thickBot="1">
      <c r="A15" s="542" t="s">
        <v>428</v>
      </c>
      <c r="B15" s="542"/>
      <c r="C15" s="542"/>
      <c r="D15" s="542"/>
      <c r="E15" s="543" t="s">
        <v>429</v>
      </c>
      <c r="F15" s="543"/>
      <c r="G15" s="543"/>
      <c r="H15" s="543"/>
      <c r="I15" s="543"/>
      <c r="J15" s="197"/>
      <c r="K15" s="198"/>
      <c r="L15" s="197"/>
      <c r="M15" s="539"/>
      <c r="N15" s="540"/>
      <c r="O15" s="540"/>
      <c r="P15" s="541"/>
      <c r="Q15" s="204"/>
      <c r="R15" s="204"/>
      <c r="S15" s="204"/>
    </row>
    <row r="16" spans="1:52" ht="16" thickBot="1">
      <c r="A16" s="542"/>
      <c r="B16" s="542"/>
      <c r="C16" s="542"/>
      <c r="D16" s="542"/>
      <c r="E16" s="543"/>
      <c r="F16" s="543"/>
      <c r="G16" s="543"/>
      <c r="H16" s="543"/>
      <c r="I16" s="543"/>
      <c r="J16" s="197"/>
      <c r="K16" s="198"/>
      <c r="L16" s="197"/>
      <c r="M16" s="197"/>
      <c r="N16" s="197"/>
      <c r="O16" s="191"/>
      <c r="P16" s="191"/>
      <c r="Q16" s="191"/>
      <c r="R16" s="191"/>
      <c r="S16" s="191"/>
    </row>
    <row r="17" spans="1:26" ht="16" thickBot="1">
      <c r="A17" s="542"/>
      <c r="B17" s="542"/>
      <c r="C17" s="542"/>
      <c r="D17" s="542"/>
      <c r="E17" s="543"/>
      <c r="F17" s="543"/>
      <c r="G17" s="543"/>
      <c r="H17" s="543"/>
      <c r="I17" s="543"/>
      <c r="J17" s="197"/>
      <c r="K17" s="198"/>
      <c r="L17" s="197"/>
      <c r="M17" s="544"/>
      <c r="N17" s="544"/>
      <c r="O17" s="191"/>
      <c r="P17" s="191"/>
      <c r="Q17" s="191"/>
      <c r="R17" s="191"/>
      <c r="S17" s="191"/>
    </row>
    <row r="18" spans="1:26" ht="16" thickBot="1">
      <c r="A18" s="197"/>
      <c r="B18" s="197"/>
      <c r="C18" s="197"/>
      <c r="D18" s="197"/>
      <c r="E18" s="197"/>
      <c r="F18" s="197"/>
      <c r="G18" s="197"/>
      <c r="H18" s="197"/>
      <c r="I18" s="197"/>
      <c r="J18" s="197"/>
      <c r="K18" s="198"/>
      <c r="L18" s="197"/>
      <c r="M18" s="544"/>
      <c r="N18" s="544"/>
      <c r="O18" s="191"/>
      <c r="P18" s="191"/>
      <c r="Q18" s="191"/>
      <c r="R18" s="191"/>
      <c r="S18" s="191"/>
    </row>
    <row r="19" spans="1:26" ht="16" thickBot="1">
      <c r="A19" s="542" t="s">
        <v>430</v>
      </c>
      <c r="B19" s="542"/>
      <c r="C19" s="542"/>
      <c r="D19" s="542"/>
      <c r="E19" s="543" t="s">
        <v>431</v>
      </c>
      <c r="F19" s="543"/>
      <c r="G19" s="543"/>
      <c r="H19" s="543"/>
      <c r="I19" s="543"/>
      <c r="J19" s="197"/>
      <c r="K19" s="198"/>
      <c r="L19" s="197"/>
      <c r="M19" s="544"/>
      <c r="N19" s="544"/>
      <c r="O19" s="191"/>
      <c r="P19" s="191"/>
      <c r="Q19" s="191"/>
      <c r="R19" s="191"/>
      <c r="S19" s="191"/>
    </row>
    <row r="20" spans="1:26" ht="16" thickBot="1">
      <c r="A20" s="542"/>
      <c r="B20" s="542"/>
      <c r="C20" s="542"/>
      <c r="D20" s="542"/>
      <c r="E20" s="543"/>
      <c r="F20" s="543"/>
      <c r="G20" s="543"/>
      <c r="H20" s="543"/>
      <c r="I20" s="543"/>
      <c r="J20" s="197"/>
      <c r="K20" s="198"/>
      <c r="L20" s="197"/>
      <c r="M20" s="197"/>
      <c r="N20" s="197"/>
      <c r="O20" s="191"/>
      <c r="P20" s="191"/>
      <c r="Q20" s="191"/>
      <c r="R20" s="191"/>
      <c r="S20" s="191"/>
    </row>
    <row r="21" spans="1:26" ht="16">
      <c r="A21" s="544" t="s">
        <v>422</v>
      </c>
      <c r="B21" s="544"/>
      <c r="C21" s="544"/>
      <c r="D21" s="544"/>
      <c r="E21" s="544"/>
      <c r="F21" s="544"/>
      <c r="G21" s="544"/>
      <c r="H21" s="544"/>
      <c r="I21" s="544"/>
      <c r="J21" s="544"/>
      <c r="K21" s="544"/>
      <c r="L21" s="544"/>
      <c r="M21" s="544"/>
      <c r="N21" s="544"/>
      <c r="O21" s="191"/>
      <c r="P21" s="191"/>
      <c r="Q21" s="191"/>
      <c r="R21" s="191"/>
      <c r="S21" s="191"/>
    </row>
    <row r="22" spans="1:26" ht="26">
      <c r="A22" s="545" t="s">
        <v>661</v>
      </c>
      <c r="B22" s="546"/>
      <c r="C22" s="546"/>
      <c r="D22" s="546"/>
      <c r="E22" s="546"/>
      <c r="F22" s="546"/>
      <c r="G22" s="546"/>
      <c r="H22" s="546"/>
      <c r="I22" s="546"/>
      <c r="J22" s="546"/>
      <c r="K22" s="546"/>
      <c r="L22" s="546"/>
      <c r="M22" s="546"/>
      <c r="N22" s="546"/>
      <c r="O22" s="546"/>
      <c r="P22" s="546"/>
      <c r="Q22" s="546"/>
      <c r="R22" s="546"/>
      <c r="S22" s="546"/>
      <c r="T22" s="546"/>
    </row>
    <row r="23" spans="1:26" ht="21" thickBot="1">
      <c r="A23" s="547" t="s">
        <v>662</v>
      </c>
      <c r="B23" s="548"/>
      <c r="C23" s="548"/>
      <c r="D23" s="548"/>
      <c r="E23" s="548"/>
      <c r="F23" s="548"/>
      <c r="G23" s="548"/>
      <c r="H23" s="548"/>
      <c r="I23" s="548"/>
      <c r="J23" s="548"/>
      <c r="K23" s="548"/>
      <c r="L23" s="548"/>
      <c r="M23" s="548"/>
      <c r="N23" s="548"/>
      <c r="O23" s="548"/>
      <c r="P23" s="548"/>
      <c r="Q23" s="548"/>
      <c r="R23" s="548"/>
      <c r="S23" s="548"/>
      <c r="T23" s="548"/>
    </row>
    <row r="24" spans="1:26" ht="16.5" customHeight="1" thickBot="1">
      <c r="A24" s="587" t="s">
        <v>432</v>
      </c>
      <c r="B24" s="588"/>
      <c r="C24" s="588"/>
      <c r="D24" s="588"/>
      <c r="E24" s="589"/>
      <c r="F24" s="587" t="s">
        <v>433</v>
      </c>
      <c r="G24" s="588"/>
      <c r="H24" s="588"/>
      <c r="I24" s="588"/>
      <c r="J24" s="588"/>
      <c r="K24" s="588"/>
      <c r="L24" s="588"/>
      <c r="M24" s="589"/>
      <c r="N24" s="587" t="s">
        <v>434</v>
      </c>
      <c r="O24" s="590"/>
      <c r="P24" s="590"/>
      <c r="Q24" s="590"/>
      <c r="R24" s="591" t="s">
        <v>956</v>
      </c>
      <c r="S24" s="591" t="s">
        <v>39</v>
      </c>
      <c r="T24" s="593" t="s">
        <v>957</v>
      </c>
      <c r="U24" s="622" t="s">
        <v>1063</v>
      </c>
      <c r="V24" s="622" t="s">
        <v>952</v>
      </c>
      <c r="W24" s="624" t="s">
        <v>1064</v>
      </c>
      <c r="X24" s="624" t="s">
        <v>1065</v>
      </c>
      <c r="Y24" s="624" t="s">
        <v>1066</v>
      </c>
      <c r="Z24" s="624" t="s">
        <v>1067</v>
      </c>
    </row>
    <row r="25" spans="1:26" ht="35" thickBot="1">
      <c r="A25" s="202" t="s">
        <v>435</v>
      </c>
      <c r="B25" s="587" t="s">
        <v>436</v>
      </c>
      <c r="C25" s="589"/>
      <c r="D25" s="202" t="s">
        <v>437</v>
      </c>
      <c r="E25" s="202" t="s">
        <v>438</v>
      </c>
      <c r="F25" s="202" t="s">
        <v>439</v>
      </c>
      <c r="G25" s="202" t="s">
        <v>871</v>
      </c>
      <c r="H25" s="587" t="s">
        <v>872</v>
      </c>
      <c r="I25" s="588"/>
      <c r="J25" s="589"/>
      <c r="K25" s="202" t="s">
        <v>663</v>
      </c>
      <c r="L25" s="587" t="s">
        <v>664</v>
      </c>
      <c r="M25" s="589"/>
      <c r="N25" s="202" t="s">
        <v>873</v>
      </c>
      <c r="O25" s="587" t="s">
        <v>665</v>
      </c>
      <c r="P25" s="589"/>
      <c r="Q25" s="202" t="s">
        <v>38</v>
      </c>
      <c r="R25" s="592"/>
      <c r="S25" s="592"/>
      <c r="T25" s="594"/>
      <c r="U25" s="623"/>
      <c r="V25" s="623"/>
      <c r="W25" s="625"/>
      <c r="X25" s="625"/>
      <c r="Y25" s="625"/>
      <c r="Z25" s="625"/>
    </row>
    <row r="26" spans="1:26" ht="15.75" customHeight="1">
      <c r="A26" s="565" t="s">
        <v>666</v>
      </c>
      <c r="B26" s="566" t="s">
        <v>874</v>
      </c>
      <c r="C26" s="567"/>
      <c r="D26" s="565" t="s">
        <v>875</v>
      </c>
      <c r="E26" s="565" t="s">
        <v>441</v>
      </c>
      <c r="F26" s="565" t="s">
        <v>876</v>
      </c>
      <c r="G26" s="565" t="s">
        <v>877</v>
      </c>
      <c r="H26" s="566" t="s">
        <v>878</v>
      </c>
      <c r="I26" s="572"/>
      <c r="J26" s="567"/>
      <c r="K26" s="562" t="s">
        <v>949</v>
      </c>
      <c r="L26" s="566" t="s">
        <v>676</v>
      </c>
      <c r="M26" s="567"/>
      <c r="N26" s="581">
        <v>44197</v>
      </c>
      <c r="O26" s="582" t="s">
        <v>879</v>
      </c>
      <c r="P26" s="567"/>
      <c r="Q26" s="583" t="s">
        <v>885</v>
      </c>
      <c r="R26" s="586" t="s">
        <v>987</v>
      </c>
      <c r="S26" s="575" t="s">
        <v>988</v>
      </c>
      <c r="T26" s="578" t="s">
        <v>963</v>
      </c>
      <c r="U26" s="626" t="s">
        <v>1192</v>
      </c>
      <c r="V26" s="613" t="s">
        <v>1193</v>
      </c>
      <c r="W26" s="616">
        <v>1</v>
      </c>
      <c r="X26" s="619"/>
      <c r="Y26" s="619"/>
      <c r="Z26" s="619">
        <f>+W26+X26+Y26</f>
        <v>1</v>
      </c>
    </row>
    <row r="27" spans="1:26" ht="15" customHeight="1">
      <c r="A27" s="563"/>
      <c r="B27" s="568"/>
      <c r="C27" s="569"/>
      <c r="D27" s="563"/>
      <c r="E27" s="563"/>
      <c r="F27" s="563"/>
      <c r="G27" s="563"/>
      <c r="H27" s="568"/>
      <c r="I27" s="573"/>
      <c r="J27" s="569"/>
      <c r="K27" s="563"/>
      <c r="L27" s="568"/>
      <c r="M27" s="569"/>
      <c r="N27" s="563"/>
      <c r="O27" s="568"/>
      <c r="P27" s="569"/>
      <c r="Q27" s="584"/>
      <c r="R27" s="576"/>
      <c r="S27" s="576"/>
      <c r="T27" s="579"/>
      <c r="U27" s="614"/>
      <c r="V27" s="563"/>
      <c r="W27" s="617"/>
      <c r="X27" s="620"/>
      <c r="Y27" s="620"/>
      <c r="Z27" s="620"/>
    </row>
    <row r="28" spans="1:26" ht="15" customHeight="1">
      <c r="A28" s="563"/>
      <c r="B28" s="568"/>
      <c r="C28" s="569"/>
      <c r="D28" s="563"/>
      <c r="E28" s="563"/>
      <c r="F28" s="563"/>
      <c r="G28" s="563"/>
      <c r="H28" s="568"/>
      <c r="I28" s="573"/>
      <c r="J28" s="569"/>
      <c r="K28" s="563"/>
      <c r="L28" s="568"/>
      <c r="M28" s="569"/>
      <c r="N28" s="563"/>
      <c r="O28" s="568"/>
      <c r="P28" s="569"/>
      <c r="Q28" s="584"/>
      <c r="R28" s="576"/>
      <c r="S28" s="576"/>
      <c r="T28" s="579"/>
      <c r="U28" s="614"/>
      <c r="V28" s="563"/>
      <c r="W28" s="617"/>
      <c r="X28" s="620"/>
      <c r="Y28" s="620"/>
      <c r="Z28" s="620"/>
    </row>
    <row r="29" spans="1:26" ht="15" customHeight="1">
      <c r="A29" s="563"/>
      <c r="B29" s="568"/>
      <c r="C29" s="569"/>
      <c r="D29" s="563"/>
      <c r="E29" s="563"/>
      <c r="F29" s="563"/>
      <c r="G29" s="563"/>
      <c r="H29" s="568"/>
      <c r="I29" s="573"/>
      <c r="J29" s="569"/>
      <c r="K29" s="563"/>
      <c r="L29" s="568"/>
      <c r="M29" s="569"/>
      <c r="N29" s="563"/>
      <c r="O29" s="568"/>
      <c r="P29" s="569"/>
      <c r="Q29" s="584"/>
      <c r="R29" s="576"/>
      <c r="S29" s="576"/>
      <c r="T29" s="579"/>
      <c r="U29" s="614"/>
      <c r="V29" s="563"/>
      <c r="W29" s="617"/>
      <c r="X29" s="620"/>
      <c r="Y29" s="620"/>
      <c r="Z29" s="620"/>
    </row>
    <row r="30" spans="1:26" ht="15" customHeight="1">
      <c r="A30" s="563"/>
      <c r="B30" s="568"/>
      <c r="C30" s="569"/>
      <c r="D30" s="563"/>
      <c r="E30" s="563"/>
      <c r="F30" s="563"/>
      <c r="G30" s="563"/>
      <c r="H30" s="568"/>
      <c r="I30" s="573"/>
      <c r="J30" s="569"/>
      <c r="K30" s="563"/>
      <c r="L30" s="568"/>
      <c r="M30" s="569"/>
      <c r="N30" s="563"/>
      <c r="O30" s="568"/>
      <c r="P30" s="569"/>
      <c r="Q30" s="584"/>
      <c r="R30" s="576"/>
      <c r="S30" s="576"/>
      <c r="T30" s="579"/>
      <c r="U30" s="614"/>
      <c r="V30" s="563"/>
      <c r="W30" s="617"/>
      <c r="X30" s="620"/>
      <c r="Y30" s="620"/>
      <c r="Z30" s="620"/>
    </row>
    <row r="31" spans="1:26" ht="15" customHeight="1">
      <c r="A31" s="563"/>
      <c r="B31" s="568"/>
      <c r="C31" s="569"/>
      <c r="D31" s="563"/>
      <c r="E31" s="563"/>
      <c r="F31" s="563"/>
      <c r="G31" s="563"/>
      <c r="H31" s="568"/>
      <c r="I31" s="573"/>
      <c r="J31" s="569"/>
      <c r="K31" s="563"/>
      <c r="L31" s="568"/>
      <c r="M31" s="569"/>
      <c r="N31" s="563"/>
      <c r="O31" s="568"/>
      <c r="P31" s="569"/>
      <c r="Q31" s="584"/>
      <c r="R31" s="576"/>
      <c r="S31" s="576"/>
      <c r="T31" s="579"/>
      <c r="U31" s="614"/>
      <c r="V31" s="563"/>
      <c r="W31" s="617"/>
      <c r="X31" s="620"/>
      <c r="Y31" s="620"/>
      <c r="Z31" s="620"/>
    </row>
    <row r="32" spans="1:26" ht="15.75" customHeight="1" thickBot="1">
      <c r="A32" s="564"/>
      <c r="B32" s="570"/>
      <c r="C32" s="571"/>
      <c r="D32" s="564"/>
      <c r="E32" s="564"/>
      <c r="F32" s="564"/>
      <c r="G32" s="564"/>
      <c r="H32" s="570"/>
      <c r="I32" s="574"/>
      <c r="J32" s="571"/>
      <c r="K32" s="564"/>
      <c r="L32" s="570"/>
      <c r="M32" s="571"/>
      <c r="N32" s="564"/>
      <c r="O32" s="570"/>
      <c r="P32" s="571"/>
      <c r="Q32" s="585"/>
      <c r="R32" s="577"/>
      <c r="S32" s="577"/>
      <c r="T32" s="580"/>
      <c r="U32" s="615"/>
      <c r="V32" s="564"/>
      <c r="W32" s="618"/>
      <c r="X32" s="621"/>
      <c r="Y32" s="621"/>
      <c r="Z32" s="621"/>
    </row>
    <row r="33" spans="1:26" ht="15.75" customHeight="1">
      <c r="A33" s="565" t="s">
        <v>666</v>
      </c>
      <c r="B33" s="566" t="s">
        <v>874</v>
      </c>
      <c r="C33" s="567"/>
      <c r="D33" s="565" t="s">
        <v>875</v>
      </c>
      <c r="E33" s="565" t="s">
        <v>441</v>
      </c>
      <c r="F33" s="565" t="s">
        <v>880</v>
      </c>
      <c r="G33" s="565" t="s">
        <v>881</v>
      </c>
      <c r="H33" s="566" t="s">
        <v>882</v>
      </c>
      <c r="I33" s="572"/>
      <c r="J33" s="567"/>
      <c r="K33" s="562" t="s">
        <v>883</v>
      </c>
      <c r="L33" s="566" t="s">
        <v>884</v>
      </c>
      <c r="M33" s="567"/>
      <c r="N33" s="581">
        <v>44197</v>
      </c>
      <c r="O33" s="582" t="s">
        <v>879</v>
      </c>
      <c r="P33" s="567"/>
      <c r="Q33" s="583" t="s">
        <v>885</v>
      </c>
      <c r="R33" s="586" t="s">
        <v>989</v>
      </c>
      <c r="S33" s="575" t="s">
        <v>988</v>
      </c>
      <c r="T33" s="578" t="s">
        <v>963</v>
      </c>
      <c r="U33" s="613" t="s">
        <v>1194</v>
      </c>
      <c r="V33" s="613" t="s">
        <v>1195</v>
      </c>
      <c r="W33" s="616">
        <v>1</v>
      </c>
      <c r="X33" s="619"/>
      <c r="Y33" s="619"/>
      <c r="Z33" s="619">
        <f t="shared" ref="Z33" si="0">+W33+X33+Y33</f>
        <v>1</v>
      </c>
    </row>
    <row r="34" spans="1:26" ht="15" customHeight="1">
      <c r="A34" s="563"/>
      <c r="B34" s="568"/>
      <c r="C34" s="569"/>
      <c r="D34" s="563"/>
      <c r="E34" s="563"/>
      <c r="F34" s="563"/>
      <c r="G34" s="563"/>
      <c r="H34" s="568"/>
      <c r="I34" s="573"/>
      <c r="J34" s="569"/>
      <c r="K34" s="563"/>
      <c r="L34" s="568"/>
      <c r="M34" s="569"/>
      <c r="N34" s="563"/>
      <c r="O34" s="568"/>
      <c r="P34" s="569"/>
      <c r="Q34" s="584"/>
      <c r="R34" s="576"/>
      <c r="S34" s="576"/>
      <c r="T34" s="579"/>
      <c r="U34" s="614"/>
      <c r="V34" s="563"/>
      <c r="W34" s="617"/>
      <c r="X34" s="620"/>
      <c r="Y34" s="620"/>
      <c r="Z34" s="620"/>
    </row>
    <row r="35" spans="1:26" ht="15" customHeight="1">
      <c r="A35" s="563"/>
      <c r="B35" s="568"/>
      <c r="C35" s="569"/>
      <c r="D35" s="563"/>
      <c r="E35" s="563"/>
      <c r="F35" s="563"/>
      <c r="G35" s="563"/>
      <c r="H35" s="568"/>
      <c r="I35" s="573"/>
      <c r="J35" s="569"/>
      <c r="K35" s="563"/>
      <c r="L35" s="568"/>
      <c r="M35" s="569"/>
      <c r="N35" s="563"/>
      <c r="O35" s="568"/>
      <c r="P35" s="569"/>
      <c r="Q35" s="584"/>
      <c r="R35" s="576"/>
      <c r="S35" s="576"/>
      <c r="T35" s="579"/>
      <c r="U35" s="614"/>
      <c r="V35" s="563"/>
      <c r="W35" s="617"/>
      <c r="X35" s="620"/>
      <c r="Y35" s="620"/>
      <c r="Z35" s="620"/>
    </row>
    <row r="36" spans="1:26" ht="15" customHeight="1">
      <c r="A36" s="563"/>
      <c r="B36" s="568"/>
      <c r="C36" s="569"/>
      <c r="D36" s="563"/>
      <c r="E36" s="563"/>
      <c r="F36" s="563"/>
      <c r="G36" s="563"/>
      <c r="H36" s="568"/>
      <c r="I36" s="573"/>
      <c r="J36" s="569"/>
      <c r="K36" s="563"/>
      <c r="L36" s="568"/>
      <c r="M36" s="569"/>
      <c r="N36" s="563"/>
      <c r="O36" s="568"/>
      <c r="P36" s="569"/>
      <c r="Q36" s="584"/>
      <c r="R36" s="576"/>
      <c r="S36" s="576"/>
      <c r="T36" s="579"/>
      <c r="U36" s="614"/>
      <c r="V36" s="563"/>
      <c r="W36" s="617"/>
      <c r="X36" s="620"/>
      <c r="Y36" s="620"/>
      <c r="Z36" s="620"/>
    </row>
    <row r="37" spans="1:26" ht="15" customHeight="1">
      <c r="A37" s="563"/>
      <c r="B37" s="568"/>
      <c r="C37" s="569"/>
      <c r="D37" s="563"/>
      <c r="E37" s="563"/>
      <c r="F37" s="563"/>
      <c r="G37" s="563"/>
      <c r="H37" s="568"/>
      <c r="I37" s="573"/>
      <c r="J37" s="569"/>
      <c r="K37" s="563"/>
      <c r="L37" s="568"/>
      <c r="M37" s="569"/>
      <c r="N37" s="563"/>
      <c r="O37" s="568"/>
      <c r="P37" s="569"/>
      <c r="Q37" s="584"/>
      <c r="R37" s="576"/>
      <c r="S37" s="576"/>
      <c r="T37" s="579"/>
      <c r="U37" s="614"/>
      <c r="V37" s="563"/>
      <c r="W37" s="617"/>
      <c r="X37" s="620"/>
      <c r="Y37" s="620"/>
      <c r="Z37" s="620"/>
    </row>
    <row r="38" spans="1:26" ht="15" customHeight="1">
      <c r="A38" s="563"/>
      <c r="B38" s="568"/>
      <c r="C38" s="569"/>
      <c r="D38" s="563"/>
      <c r="E38" s="563"/>
      <c r="F38" s="563"/>
      <c r="G38" s="563"/>
      <c r="H38" s="568"/>
      <c r="I38" s="573"/>
      <c r="J38" s="569"/>
      <c r="K38" s="563"/>
      <c r="L38" s="568"/>
      <c r="M38" s="569"/>
      <c r="N38" s="563"/>
      <c r="O38" s="568"/>
      <c r="P38" s="569"/>
      <c r="Q38" s="584"/>
      <c r="R38" s="576"/>
      <c r="S38" s="576"/>
      <c r="T38" s="579"/>
      <c r="U38" s="614"/>
      <c r="V38" s="563"/>
      <c r="W38" s="617"/>
      <c r="X38" s="620"/>
      <c r="Y38" s="620"/>
      <c r="Z38" s="620"/>
    </row>
    <row r="39" spans="1:26" ht="15.75" customHeight="1" thickBot="1">
      <c r="A39" s="564"/>
      <c r="B39" s="570"/>
      <c r="C39" s="571"/>
      <c r="D39" s="564"/>
      <c r="E39" s="564"/>
      <c r="F39" s="564"/>
      <c r="G39" s="564"/>
      <c r="H39" s="570"/>
      <c r="I39" s="574"/>
      <c r="J39" s="571"/>
      <c r="K39" s="564"/>
      <c r="L39" s="570"/>
      <c r="M39" s="571"/>
      <c r="N39" s="564"/>
      <c r="O39" s="570"/>
      <c r="P39" s="571"/>
      <c r="Q39" s="585"/>
      <c r="R39" s="577"/>
      <c r="S39" s="577"/>
      <c r="T39" s="580"/>
      <c r="U39" s="615"/>
      <c r="V39" s="564"/>
      <c r="W39" s="618"/>
      <c r="X39" s="621"/>
      <c r="Y39" s="621"/>
      <c r="Z39" s="621"/>
    </row>
    <row r="40" spans="1:26" ht="15.75" customHeight="1">
      <c r="A40" s="565" t="s">
        <v>666</v>
      </c>
      <c r="B40" s="566" t="s">
        <v>667</v>
      </c>
      <c r="C40" s="567"/>
      <c r="D40" s="565" t="s">
        <v>668</v>
      </c>
      <c r="E40" s="565" t="s">
        <v>441</v>
      </c>
      <c r="F40" s="565" t="s">
        <v>886</v>
      </c>
      <c r="G40" s="565" t="s">
        <v>887</v>
      </c>
      <c r="H40" s="566" t="s">
        <v>878</v>
      </c>
      <c r="I40" s="572"/>
      <c r="J40" s="567"/>
      <c r="K40" s="562" t="s">
        <v>888</v>
      </c>
      <c r="L40" s="566" t="s">
        <v>889</v>
      </c>
      <c r="M40" s="567"/>
      <c r="N40" s="581">
        <v>44197</v>
      </c>
      <c r="O40" s="582" t="s">
        <v>879</v>
      </c>
      <c r="P40" s="567"/>
      <c r="Q40" s="583" t="s">
        <v>885</v>
      </c>
      <c r="R40" s="586" t="s">
        <v>990</v>
      </c>
      <c r="S40" s="575" t="s">
        <v>988</v>
      </c>
      <c r="T40" s="578" t="s">
        <v>963</v>
      </c>
      <c r="U40" s="613" t="s">
        <v>1196</v>
      </c>
      <c r="V40" s="613" t="s">
        <v>1197</v>
      </c>
      <c r="W40" s="616">
        <v>1</v>
      </c>
      <c r="X40" s="619"/>
      <c r="Y40" s="619"/>
      <c r="Z40" s="619">
        <f t="shared" ref="Z40" si="1">+W40+X40+Y40</f>
        <v>1</v>
      </c>
    </row>
    <row r="41" spans="1:26" ht="15" customHeight="1">
      <c r="A41" s="563"/>
      <c r="B41" s="568"/>
      <c r="C41" s="569"/>
      <c r="D41" s="563"/>
      <c r="E41" s="563"/>
      <c r="F41" s="563"/>
      <c r="G41" s="563"/>
      <c r="H41" s="568"/>
      <c r="I41" s="573"/>
      <c r="J41" s="569"/>
      <c r="K41" s="563"/>
      <c r="L41" s="568"/>
      <c r="M41" s="569"/>
      <c r="N41" s="563"/>
      <c r="O41" s="568"/>
      <c r="P41" s="569"/>
      <c r="Q41" s="584"/>
      <c r="R41" s="576"/>
      <c r="S41" s="576"/>
      <c r="T41" s="579"/>
      <c r="U41" s="563"/>
      <c r="V41" s="563"/>
      <c r="W41" s="617"/>
      <c r="X41" s="620"/>
      <c r="Y41" s="620"/>
      <c r="Z41" s="620"/>
    </row>
    <row r="42" spans="1:26" ht="15" customHeight="1">
      <c r="A42" s="563"/>
      <c r="B42" s="568"/>
      <c r="C42" s="569"/>
      <c r="D42" s="563"/>
      <c r="E42" s="563"/>
      <c r="F42" s="563"/>
      <c r="G42" s="563"/>
      <c r="H42" s="568"/>
      <c r="I42" s="573"/>
      <c r="J42" s="569"/>
      <c r="K42" s="563"/>
      <c r="L42" s="568"/>
      <c r="M42" s="569"/>
      <c r="N42" s="563"/>
      <c r="O42" s="568"/>
      <c r="P42" s="569"/>
      <c r="Q42" s="584"/>
      <c r="R42" s="576"/>
      <c r="S42" s="576"/>
      <c r="T42" s="579"/>
      <c r="U42" s="563"/>
      <c r="V42" s="563"/>
      <c r="W42" s="617"/>
      <c r="X42" s="620"/>
      <c r="Y42" s="620"/>
      <c r="Z42" s="620"/>
    </row>
    <row r="43" spans="1:26" ht="15" customHeight="1">
      <c r="A43" s="563"/>
      <c r="B43" s="568"/>
      <c r="C43" s="569"/>
      <c r="D43" s="563"/>
      <c r="E43" s="563"/>
      <c r="F43" s="563"/>
      <c r="G43" s="563"/>
      <c r="H43" s="568"/>
      <c r="I43" s="573"/>
      <c r="J43" s="569"/>
      <c r="K43" s="563"/>
      <c r="L43" s="568"/>
      <c r="M43" s="569"/>
      <c r="N43" s="563"/>
      <c r="O43" s="568"/>
      <c r="P43" s="569"/>
      <c r="Q43" s="584"/>
      <c r="R43" s="576"/>
      <c r="S43" s="576"/>
      <c r="T43" s="579"/>
      <c r="U43" s="563"/>
      <c r="V43" s="563"/>
      <c r="W43" s="617"/>
      <c r="X43" s="620"/>
      <c r="Y43" s="620"/>
      <c r="Z43" s="620"/>
    </row>
    <row r="44" spans="1:26" ht="15" customHeight="1">
      <c r="A44" s="563"/>
      <c r="B44" s="568"/>
      <c r="C44" s="569"/>
      <c r="D44" s="563"/>
      <c r="E44" s="563"/>
      <c r="F44" s="563"/>
      <c r="G44" s="563"/>
      <c r="H44" s="568"/>
      <c r="I44" s="573"/>
      <c r="J44" s="569"/>
      <c r="K44" s="563"/>
      <c r="L44" s="568"/>
      <c r="M44" s="569"/>
      <c r="N44" s="563"/>
      <c r="O44" s="568"/>
      <c r="P44" s="569"/>
      <c r="Q44" s="584"/>
      <c r="R44" s="576"/>
      <c r="S44" s="576"/>
      <c r="T44" s="579"/>
      <c r="U44" s="563"/>
      <c r="V44" s="563"/>
      <c r="W44" s="617"/>
      <c r="X44" s="620"/>
      <c r="Y44" s="620"/>
      <c r="Z44" s="620"/>
    </row>
    <row r="45" spans="1:26" ht="15" customHeight="1">
      <c r="A45" s="563"/>
      <c r="B45" s="568"/>
      <c r="C45" s="569"/>
      <c r="D45" s="563"/>
      <c r="E45" s="563"/>
      <c r="F45" s="563"/>
      <c r="G45" s="563"/>
      <c r="H45" s="568"/>
      <c r="I45" s="573"/>
      <c r="J45" s="569"/>
      <c r="K45" s="563"/>
      <c r="L45" s="568"/>
      <c r="M45" s="569"/>
      <c r="N45" s="563"/>
      <c r="O45" s="568"/>
      <c r="P45" s="569"/>
      <c r="Q45" s="584"/>
      <c r="R45" s="576"/>
      <c r="S45" s="576"/>
      <c r="T45" s="579"/>
      <c r="U45" s="563"/>
      <c r="V45" s="563"/>
      <c r="W45" s="617"/>
      <c r="X45" s="620"/>
      <c r="Y45" s="620"/>
      <c r="Z45" s="620"/>
    </row>
    <row r="46" spans="1:26" ht="15.75" customHeight="1" thickBot="1">
      <c r="A46" s="564"/>
      <c r="B46" s="570"/>
      <c r="C46" s="571"/>
      <c r="D46" s="564"/>
      <c r="E46" s="564"/>
      <c r="F46" s="564"/>
      <c r="G46" s="564"/>
      <c r="H46" s="570"/>
      <c r="I46" s="574"/>
      <c r="J46" s="571"/>
      <c r="K46" s="564"/>
      <c r="L46" s="570"/>
      <c r="M46" s="571"/>
      <c r="N46" s="564"/>
      <c r="O46" s="570"/>
      <c r="P46" s="571"/>
      <c r="Q46" s="585"/>
      <c r="R46" s="577"/>
      <c r="S46" s="577"/>
      <c r="T46" s="580"/>
      <c r="U46" s="564"/>
      <c r="V46" s="564"/>
      <c r="W46" s="618"/>
      <c r="X46" s="621"/>
      <c r="Y46" s="621"/>
      <c r="Z46" s="621"/>
    </row>
    <row r="47" spans="1:26" ht="15.75" customHeight="1">
      <c r="A47" s="565" t="s">
        <v>440</v>
      </c>
      <c r="B47" s="566" t="s">
        <v>670</v>
      </c>
      <c r="C47" s="567"/>
      <c r="D47" s="565" t="s">
        <v>442</v>
      </c>
      <c r="E47" s="565" t="s">
        <v>441</v>
      </c>
      <c r="F47" s="565" t="s">
        <v>890</v>
      </c>
      <c r="G47" s="565" t="s">
        <v>891</v>
      </c>
      <c r="H47" s="566" t="s">
        <v>878</v>
      </c>
      <c r="I47" s="572"/>
      <c r="J47" s="567"/>
      <c r="K47" s="562" t="s">
        <v>444</v>
      </c>
      <c r="L47" s="566" t="s">
        <v>676</v>
      </c>
      <c r="M47" s="567"/>
      <c r="N47" s="581">
        <v>44197</v>
      </c>
      <c r="O47" s="582" t="s">
        <v>892</v>
      </c>
      <c r="P47" s="567"/>
      <c r="Q47" s="583" t="s">
        <v>893</v>
      </c>
      <c r="R47" s="586" t="s">
        <v>994</v>
      </c>
      <c r="S47" s="607" t="s">
        <v>1059</v>
      </c>
      <c r="T47" s="578" t="s">
        <v>963</v>
      </c>
      <c r="U47" s="613" t="s">
        <v>1198</v>
      </c>
      <c r="V47" s="613" t="s">
        <v>1199</v>
      </c>
      <c r="W47" s="616">
        <v>0</v>
      </c>
      <c r="X47" s="619"/>
      <c r="Y47" s="619"/>
      <c r="Z47" s="619">
        <f t="shared" ref="Z47" si="2">+W47+X47+Y47</f>
        <v>0</v>
      </c>
    </row>
    <row r="48" spans="1:26" ht="15" customHeight="1">
      <c r="A48" s="563"/>
      <c r="B48" s="568"/>
      <c r="C48" s="569"/>
      <c r="D48" s="563"/>
      <c r="E48" s="563"/>
      <c r="F48" s="563"/>
      <c r="G48" s="563"/>
      <c r="H48" s="568"/>
      <c r="I48" s="573"/>
      <c r="J48" s="569"/>
      <c r="K48" s="563"/>
      <c r="L48" s="568"/>
      <c r="M48" s="569"/>
      <c r="N48" s="563"/>
      <c r="O48" s="568"/>
      <c r="P48" s="569"/>
      <c r="Q48" s="584"/>
      <c r="R48" s="576"/>
      <c r="S48" s="608"/>
      <c r="T48" s="579"/>
      <c r="U48" s="563"/>
      <c r="V48" s="563"/>
      <c r="W48" s="617"/>
      <c r="X48" s="620"/>
      <c r="Y48" s="620"/>
      <c r="Z48" s="620"/>
    </row>
    <row r="49" spans="1:26" ht="15" customHeight="1">
      <c r="A49" s="563"/>
      <c r="B49" s="568"/>
      <c r="C49" s="569"/>
      <c r="D49" s="563"/>
      <c r="E49" s="563"/>
      <c r="F49" s="563"/>
      <c r="G49" s="563"/>
      <c r="H49" s="568"/>
      <c r="I49" s="573"/>
      <c r="J49" s="569"/>
      <c r="K49" s="563"/>
      <c r="L49" s="568"/>
      <c r="M49" s="569"/>
      <c r="N49" s="563"/>
      <c r="O49" s="568"/>
      <c r="P49" s="569"/>
      <c r="Q49" s="584"/>
      <c r="R49" s="576"/>
      <c r="S49" s="608"/>
      <c r="T49" s="579"/>
      <c r="U49" s="563"/>
      <c r="V49" s="563"/>
      <c r="W49" s="617"/>
      <c r="X49" s="620"/>
      <c r="Y49" s="620"/>
      <c r="Z49" s="620"/>
    </row>
    <row r="50" spans="1:26" ht="15" customHeight="1">
      <c r="A50" s="563"/>
      <c r="B50" s="568"/>
      <c r="C50" s="569"/>
      <c r="D50" s="563"/>
      <c r="E50" s="563"/>
      <c r="F50" s="563"/>
      <c r="G50" s="563"/>
      <c r="H50" s="568"/>
      <c r="I50" s="573"/>
      <c r="J50" s="569"/>
      <c r="K50" s="563"/>
      <c r="L50" s="568"/>
      <c r="M50" s="569"/>
      <c r="N50" s="563"/>
      <c r="O50" s="568"/>
      <c r="P50" s="569"/>
      <c r="Q50" s="584"/>
      <c r="R50" s="576"/>
      <c r="S50" s="608"/>
      <c r="T50" s="579"/>
      <c r="U50" s="563"/>
      <c r="V50" s="563"/>
      <c r="W50" s="617"/>
      <c r="X50" s="620"/>
      <c r="Y50" s="620"/>
      <c r="Z50" s="620"/>
    </row>
    <row r="51" spans="1:26" ht="15" customHeight="1">
      <c r="A51" s="563"/>
      <c r="B51" s="568"/>
      <c r="C51" s="569"/>
      <c r="D51" s="563"/>
      <c r="E51" s="563"/>
      <c r="F51" s="563"/>
      <c r="G51" s="563"/>
      <c r="H51" s="568"/>
      <c r="I51" s="573"/>
      <c r="J51" s="569"/>
      <c r="K51" s="563"/>
      <c r="L51" s="568"/>
      <c r="M51" s="569"/>
      <c r="N51" s="563"/>
      <c r="O51" s="568"/>
      <c r="P51" s="569"/>
      <c r="Q51" s="584"/>
      <c r="R51" s="576"/>
      <c r="S51" s="608"/>
      <c r="T51" s="579"/>
      <c r="U51" s="563"/>
      <c r="V51" s="563"/>
      <c r="W51" s="617"/>
      <c r="X51" s="620"/>
      <c r="Y51" s="620"/>
      <c r="Z51" s="620"/>
    </row>
    <row r="52" spans="1:26" ht="15" customHeight="1">
      <c r="A52" s="563"/>
      <c r="B52" s="568"/>
      <c r="C52" s="569"/>
      <c r="D52" s="563"/>
      <c r="E52" s="563"/>
      <c r="F52" s="563"/>
      <c r="G52" s="563"/>
      <c r="H52" s="568"/>
      <c r="I52" s="573"/>
      <c r="J52" s="569"/>
      <c r="K52" s="563"/>
      <c r="L52" s="568"/>
      <c r="M52" s="569"/>
      <c r="N52" s="563"/>
      <c r="O52" s="568"/>
      <c r="P52" s="569"/>
      <c r="Q52" s="584"/>
      <c r="R52" s="576"/>
      <c r="S52" s="608"/>
      <c r="T52" s="579"/>
      <c r="U52" s="563"/>
      <c r="V52" s="563"/>
      <c r="W52" s="617"/>
      <c r="X52" s="620"/>
      <c r="Y52" s="620"/>
      <c r="Z52" s="620"/>
    </row>
    <row r="53" spans="1:26" ht="15.75" customHeight="1" thickBot="1">
      <c r="A53" s="564"/>
      <c r="B53" s="570"/>
      <c r="C53" s="571"/>
      <c r="D53" s="564"/>
      <c r="E53" s="564"/>
      <c r="F53" s="564"/>
      <c r="G53" s="564"/>
      <c r="H53" s="570"/>
      <c r="I53" s="574"/>
      <c r="J53" s="571"/>
      <c r="K53" s="564"/>
      <c r="L53" s="570"/>
      <c r="M53" s="571"/>
      <c r="N53" s="564"/>
      <c r="O53" s="570"/>
      <c r="P53" s="571"/>
      <c r="Q53" s="585"/>
      <c r="R53" s="577"/>
      <c r="S53" s="609"/>
      <c r="T53" s="580"/>
      <c r="U53" s="564"/>
      <c r="V53" s="564"/>
      <c r="W53" s="618"/>
      <c r="X53" s="621"/>
      <c r="Y53" s="621"/>
      <c r="Z53" s="621"/>
    </row>
    <row r="54" spans="1:26" ht="15.75" customHeight="1">
      <c r="A54" s="565" t="s">
        <v>440</v>
      </c>
      <c r="B54" s="566" t="s">
        <v>670</v>
      </c>
      <c r="C54" s="567"/>
      <c r="D54" s="565" t="s">
        <v>442</v>
      </c>
      <c r="E54" s="565" t="s">
        <v>441</v>
      </c>
      <c r="F54" s="565" t="s">
        <v>671</v>
      </c>
      <c r="G54" s="565" t="s">
        <v>443</v>
      </c>
      <c r="H54" s="566" t="s">
        <v>672</v>
      </c>
      <c r="I54" s="572"/>
      <c r="J54" s="567"/>
      <c r="K54" s="562" t="s">
        <v>444</v>
      </c>
      <c r="L54" s="566" t="s">
        <v>445</v>
      </c>
      <c r="M54" s="567"/>
      <c r="N54" s="581">
        <v>44197</v>
      </c>
      <c r="O54" s="582" t="s">
        <v>894</v>
      </c>
      <c r="P54" s="567"/>
      <c r="Q54" s="583" t="s">
        <v>673</v>
      </c>
      <c r="R54" s="586" t="s">
        <v>992</v>
      </c>
      <c r="S54" s="575" t="s">
        <v>993</v>
      </c>
      <c r="T54" s="578" t="s">
        <v>963</v>
      </c>
      <c r="U54" s="613" t="s">
        <v>1200</v>
      </c>
      <c r="V54" s="613" t="s">
        <v>1201</v>
      </c>
      <c r="W54" s="616">
        <v>0</v>
      </c>
      <c r="X54" s="619"/>
      <c r="Y54" s="619"/>
      <c r="Z54" s="619">
        <f t="shared" ref="Z54" si="3">+W54+X54+Y54</f>
        <v>0</v>
      </c>
    </row>
    <row r="55" spans="1:26" ht="15" customHeight="1">
      <c r="A55" s="563"/>
      <c r="B55" s="568"/>
      <c r="C55" s="569"/>
      <c r="D55" s="563"/>
      <c r="E55" s="563"/>
      <c r="F55" s="563"/>
      <c r="G55" s="563"/>
      <c r="H55" s="568"/>
      <c r="I55" s="573"/>
      <c r="J55" s="569"/>
      <c r="K55" s="563"/>
      <c r="L55" s="568"/>
      <c r="M55" s="569"/>
      <c r="N55" s="563"/>
      <c r="O55" s="568"/>
      <c r="P55" s="569"/>
      <c r="Q55" s="584"/>
      <c r="R55" s="576"/>
      <c r="S55" s="595"/>
      <c r="T55" s="579"/>
      <c r="U55" s="614"/>
      <c r="V55" s="614"/>
      <c r="W55" s="617"/>
      <c r="X55" s="620"/>
      <c r="Y55" s="620"/>
      <c r="Z55" s="620"/>
    </row>
    <row r="56" spans="1:26" ht="15" customHeight="1">
      <c r="A56" s="563"/>
      <c r="B56" s="568"/>
      <c r="C56" s="569"/>
      <c r="D56" s="563"/>
      <c r="E56" s="563"/>
      <c r="F56" s="563"/>
      <c r="G56" s="563"/>
      <c r="H56" s="568"/>
      <c r="I56" s="573"/>
      <c r="J56" s="569"/>
      <c r="K56" s="563"/>
      <c r="L56" s="568"/>
      <c r="M56" s="569"/>
      <c r="N56" s="563"/>
      <c r="O56" s="568"/>
      <c r="P56" s="569"/>
      <c r="Q56" s="584"/>
      <c r="R56" s="576"/>
      <c r="S56" s="595"/>
      <c r="T56" s="579"/>
      <c r="U56" s="614"/>
      <c r="V56" s="614"/>
      <c r="W56" s="617"/>
      <c r="X56" s="620"/>
      <c r="Y56" s="620"/>
      <c r="Z56" s="620"/>
    </row>
    <row r="57" spans="1:26" ht="15" customHeight="1">
      <c r="A57" s="563"/>
      <c r="B57" s="568"/>
      <c r="C57" s="569"/>
      <c r="D57" s="563"/>
      <c r="E57" s="563"/>
      <c r="F57" s="563"/>
      <c r="G57" s="563"/>
      <c r="H57" s="568"/>
      <c r="I57" s="573"/>
      <c r="J57" s="569"/>
      <c r="K57" s="563"/>
      <c r="L57" s="568"/>
      <c r="M57" s="569"/>
      <c r="N57" s="563"/>
      <c r="O57" s="568"/>
      <c r="P57" s="569"/>
      <c r="Q57" s="584"/>
      <c r="R57" s="576"/>
      <c r="S57" s="595"/>
      <c r="T57" s="579"/>
      <c r="U57" s="614"/>
      <c r="V57" s="614"/>
      <c r="W57" s="617"/>
      <c r="X57" s="620"/>
      <c r="Y57" s="620"/>
      <c r="Z57" s="620"/>
    </row>
    <row r="58" spans="1:26" ht="15" customHeight="1">
      <c r="A58" s="563"/>
      <c r="B58" s="568"/>
      <c r="C58" s="569"/>
      <c r="D58" s="563"/>
      <c r="E58" s="563"/>
      <c r="F58" s="563"/>
      <c r="G58" s="563"/>
      <c r="H58" s="568"/>
      <c r="I58" s="573"/>
      <c r="J58" s="569"/>
      <c r="K58" s="563"/>
      <c r="L58" s="568"/>
      <c r="M58" s="569"/>
      <c r="N58" s="563"/>
      <c r="O58" s="568"/>
      <c r="P58" s="569"/>
      <c r="Q58" s="584"/>
      <c r="R58" s="576"/>
      <c r="S58" s="595"/>
      <c r="T58" s="579"/>
      <c r="U58" s="614"/>
      <c r="V58" s="614"/>
      <c r="W58" s="617"/>
      <c r="X58" s="620"/>
      <c r="Y58" s="620"/>
      <c r="Z58" s="620"/>
    </row>
    <row r="59" spans="1:26" ht="15" customHeight="1">
      <c r="A59" s="563"/>
      <c r="B59" s="568"/>
      <c r="C59" s="569"/>
      <c r="D59" s="563"/>
      <c r="E59" s="563"/>
      <c r="F59" s="563"/>
      <c r="G59" s="563"/>
      <c r="H59" s="568"/>
      <c r="I59" s="573"/>
      <c r="J59" s="569"/>
      <c r="K59" s="563"/>
      <c r="L59" s="568"/>
      <c r="M59" s="569"/>
      <c r="N59" s="563"/>
      <c r="O59" s="568"/>
      <c r="P59" s="569"/>
      <c r="Q59" s="584"/>
      <c r="R59" s="576"/>
      <c r="S59" s="595"/>
      <c r="T59" s="579"/>
      <c r="U59" s="614"/>
      <c r="V59" s="614"/>
      <c r="W59" s="617"/>
      <c r="X59" s="620"/>
      <c r="Y59" s="620"/>
      <c r="Z59" s="620"/>
    </row>
    <row r="60" spans="1:26" ht="15.75" customHeight="1" thickBot="1">
      <c r="A60" s="564"/>
      <c r="B60" s="570"/>
      <c r="C60" s="571"/>
      <c r="D60" s="564"/>
      <c r="E60" s="564"/>
      <c r="F60" s="564"/>
      <c r="G60" s="564"/>
      <c r="H60" s="570"/>
      <c r="I60" s="574"/>
      <c r="J60" s="571"/>
      <c r="K60" s="564"/>
      <c r="L60" s="570"/>
      <c r="M60" s="571"/>
      <c r="N60" s="564"/>
      <c r="O60" s="570"/>
      <c r="P60" s="571"/>
      <c r="Q60" s="585"/>
      <c r="R60" s="577"/>
      <c r="S60" s="596"/>
      <c r="T60" s="580"/>
      <c r="U60" s="615"/>
      <c r="V60" s="615"/>
      <c r="W60" s="618"/>
      <c r="X60" s="621"/>
      <c r="Y60" s="621"/>
      <c r="Z60" s="621"/>
    </row>
    <row r="61" spans="1:26" ht="15.75" customHeight="1">
      <c r="A61" s="565" t="s">
        <v>666</v>
      </c>
      <c r="B61" s="566" t="s">
        <v>895</v>
      </c>
      <c r="C61" s="567"/>
      <c r="D61" s="565" t="s">
        <v>896</v>
      </c>
      <c r="E61" s="565" t="s">
        <v>441</v>
      </c>
      <c r="F61" s="565" t="s">
        <v>897</v>
      </c>
      <c r="G61" s="565" t="s">
        <v>898</v>
      </c>
      <c r="H61" s="566" t="s">
        <v>878</v>
      </c>
      <c r="I61" s="572"/>
      <c r="J61" s="567"/>
      <c r="K61" s="562" t="s">
        <v>444</v>
      </c>
      <c r="L61" s="566" t="s">
        <v>676</v>
      </c>
      <c r="M61" s="567"/>
      <c r="N61" s="581">
        <v>44197</v>
      </c>
      <c r="O61" s="582" t="s">
        <v>879</v>
      </c>
      <c r="P61" s="567"/>
      <c r="Q61" s="583" t="s">
        <v>885</v>
      </c>
      <c r="R61" s="586" t="s">
        <v>987</v>
      </c>
      <c r="S61" s="575" t="s">
        <v>988</v>
      </c>
      <c r="T61" s="578" t="s">
        <v>963</v>
      </c>
      <c r="U61" s="613" t="s">
        <v>1202</v>
      </c>
      <c r="V61" s="613" t="s">
        <v>1203</v>
      </c>
      <c r="W61" s="616">
        <v>1</v>
      </c>
      <c r="X61" s="619"/>
      <c r="Y61" s="619"/>
      <c r="Z61" s="619">
        <f t="shared" ref="Z61" si="4">+W61+X61+Y61</f>
        <v>1</v>
      </c>
    </row>
    <row r="62" spans="1:26" ht="15" customHeight="1">
      <c r="A62" s="563"/>
      <c r="B62" s="568"/>
      <c r="C62" s="569"/>
      <c r="D62" s="563"/>
      <c r="E62" s="563"/>
      <c r="F62" s="563"/>
      <c r="G62" s="563"/>
      <c r="H62" s="568"/>
      <c r="I62" s="573"/>
      <c r="J62" s="569"/>
      <c r="K62" s="563"/>
      <c r="L62" s="568"/>
      <c r="M62" s="569"/>
      <c r="N62" s="563"/>
      <c r="O62" s="568"/>
      <c r="P62" s="569"/>
      <c r="Q62" s="584"/>
      <c r="R62" s="576"/>
      <c r="S62" s="576"/>
      <c r="T62" s="579"/>
      <c r="U62" s="563"/>
      <c r="V62" s="563"/>
      <c r="W62" s="617"/>
      <c r="X62" s="620"/>
      <c r="Y62" s="620"/>
      <c r="Z62" s="620"/>
    </row>
    <row r="63" spans="1:26" ht="15" customHeight="1">
      <c r="A63" s="563"/>
      <c r="B63" s="568"/>
      <c r="C63" s="569"/>
      <c r="D63" s="563"/>
      <c r="E63" s="563"/>
      <c r="F63" s="563"/>
      <c r="G63" s="563"/>
      <c r="H63" s="568"/>
      <c r="I63" s="573"/>
      <c r="J63" s="569"/>
      <c r="K63" s="563"/>
      <c r="L63" s="568"/>
      <c r="M63" s="569"/>
      <c r="N63" s="563"/>
      <c r="O63" s="568"/>
      <c r="P63" s="569"/>
      <c r="Q63" s="584"/>
      <c r="R63" s="576"/>
      <c r="S63" s="576"/>
      <c r="T63" s="579"/>
      <c r="U63" s="563"/>
      <c r="V63" s="563"/>
      <c r="W63" s="617"/>
      <c r="X63" s="620"/>
      <c r="Y63" s="620"/>
      <c r="Z63" s="620"/>
    </row>
    <row r="64" spans="1:26" ht="15" customHeight="1">
      <c r="A64" s="563"/>
      <c r="B64" s="568"/>
      <c r="C64" s="569"/>
      <c r="D64" s="563"/>
      <c r="E64" s="563"/>
      <c r="F64" s="563"/>
      <c r="G64" s="563"/>
      <c r="H64" s="568"/>
      <c r="I64" s="573"/>
      <c r="J64" s="569"/>
      <c r="K64" s="563"/>
      <c r="L64" s="568"/>
      <c r="M64" s="569"/>
      <c r="N64" s="563"/>
      <c r="O64" s="568"/>
      <c r="P64" s="569"/>
      <c r="Q64" s="584"/>
      <c r="R64" s="576"/>
      <c r="S64" s="576"/>
      <c r="T64" s="579"/>
      <c r="U64" s="563"/>
      <c r="V64" s="563"/>
      <c r="W64" s="617"/>
      <c r="X64" s="620"/>
      <c r="Y64" s="620"/>
      <c r="Z64" s="620"/>
    </row>
    <row r="65" spans="1:26" ht="15" customHeight="1">
      <c r="A65" s="563"/>
      <c r="B65" s="568"/>
      <c r="C65" s="569"/>
      <c r="D65" s="563"/>
      <c r="E65" s="563"/>
      <c r="F65" s="563"/>
      <c r="G65" s="563"/>
      <c r="H65" s="568"/>
      <c r="I65" s="573"/>
      <c r="J65" s="569"/>
      <c r="K65" s="563"/>
      <c r="L65" s="568"/>
      <c r="M65" s="569"/>
      <c r="N65" s="563"/>
      <c r="O65" s="568"/>
      <c r="P65" s="569"/>
      <c r="Q65" s="584"/>
      <c r="R65" s="576"/>
      <c r="S65" s="576"/>
      <c r="T65" s="579"/>
      <c r="U65" s="563"/>
      <c r="V65" s="563"/>
      <c r="W65" s="617"/>
      <c r="X65" s="620"/>
      <c r="Y65" s="620"/>
      <c r="Z65" s="620"/>
    </row>
    <row r="66" spans="1:26" ht="15" customHeight="1">
      <c r="A66" s="563"/>
      <c r="B66" s="568"/>
      <c r="C66" s="569"/>
      <c r="D66" s="563"/>
      <c r="E66" s="563"/>
      <c r="F66" s="563"/>
      <c r="G66" s="563"/>
      <c r="H66" s="568"/>
      <c r="I66" s="573"/>
      <c r="J66" s="569"/>
      <c r="K66" s="563"/>
      <c r="L66" s="568"/>
      <c r="M66" s="569"/>
      <c r="N66" s="563"/>
      <c r="O66" s="568"/>
      <c r="P66" s="569"/>
      <c r="Q66" s="584"/>
      <c r="R66" s="576"/>
      <c r="S66" s="576"/>
      <c r="T66" s="579"/>
      <c r="U66" s="563"/>
      <c r="V66" s="563"/>
      <c r="W66" s="617"/>
      <c r="X66" s="620"/>
      <c r="Y66" s="620"/>
      <c r="Z66" s="620"/>
    </row>
    <row r="67" spans="1:26" ht="15.75" customHeight="1" thickBot="1">
      <c r="A67" s="564"/>
      <c r="B67" s="570"/>
      <c r="C67" s="571"/>
      <c r="D67" s="564"/>
      <c r="E67" s="564"/>
      <c r="F67" s="564"/>
      <c r="G67" s="564"/>
      <c r="H67" s="570"/>
      <c r="I67" s="574"/>
      <c r="J67" s="571"/>
      <c r="K67" s="564"/>
      <c r="L67" s="570"/>
      <c r="M67" s="571"/>
      <c r="N67" s="564"/>
      <c r="O67" s="570"/>
      <c r="P67" s="571"/>
      <c r="Q67" s="585"/>
      <c r="R67" s="577"/>
      <c r="S67" s="577"/>
      <c r="T67" s="580"/>
      <c r="U67" s="564"/>
      <c r="V67" s="564"/>
      <c r="W67" s="618"/>
      <c r="X67" s="621"/>
      <c r="Y67" s="621"/>
      <c r="Z67" s="621"/>
    </row>
    <row r="68" spans="1:26" ht="15.75" customHeight="1">
      <c r="A68" s="565" t="s">
        <v>666</v>
      </c>
      <c r="B68" s="566" t="s">
        <v>899</v>
      </c>
      <c r="C68" s="567"/>
      <c r="D68" s="565" t="s">
        <v>900</v>
      </c>
      <c r="E68" s="565" t="s">
        <v>441</v>
      </c>
      <c r="F68" s="565" t="s">
        <v>897</v>
      </c>
      <c r="G68" s="565" t="s">
        <v>898</v>
      </c>
      <c r="H68" s="566" t="s">
        <v>878</v>
      </c>
      <c r="I68" s="572"/>
      <c r="J68" s="567"/>
      <c r="K68" s="562" t="s">
        <v>444</v>
      </c>
      <c r="L68" s="566" t="s">
        <v>676</v>
      </c>
      <c r="M68" s="567"/>
      <c r="N68" s="581">
        <v>44197</v>
      </c>
      <c r="O68" s="582" t="s">
        <v>879</v>
      </c>
      <c r="P68" s="567"/>
      <c r="Q68" s="583" t="s">
        <v>885</v>
      </c>
      <c r="R68" s="586" t="s">
        <v>987</v>
      </c>
      <c r="S68" s="575" t="s">
        <v>988</v>
      </c>
      <c r="T68" s="578" t="s">
        <v>963</v>
      </c>
      <c r="U68" s="613" t="s">
        <v>1202</v>
      </c>
      <c r="V68" s="613" t="s">
        <v>1204</v>
      </c>
      <c r="W68" s="616">
        <v>1</v>
      </c>
      <c r="X68" s="619"/>
      <c r="Y68" s="619"/>
      <c r="Z68" s="619">
        <f t="shared" ref="Z68" si="5">+W68+X68+Y68</f>
        <v>1</v>
      </c>
    </row>
    <row r="69" spans="1:26" ht="15" customHeight="1">
      <c r="A69" s="563"/>
      <c r="B69" s="568"/>
      <c r="C69" s="569"/>
      <c r="D69" s="563"/>
      <c r="E69" s="563"/>
      <c r="F69" s="563"/>
      <c r="G69" s="563"/>
      <c r="H69" s="568"/>
      <c r="I69" s="573"/>
      <c r="J69" s="569"/>
      <c r="K69" s="563"/>
      <c r="L69" s="568"/>
      <c r="M69" s="569"/>
      <c r="N69" s="563"/>
      <c r="O69" s="568"/>
      <c r="P69" s="569"/>
      <c r="Q69" s="584"/>
      <c r="R69" s="576"/>
      <c r="S69" s="576"/>
      <c r="T69" s="579"/>
      <c r="U69" s="563"/>
      <c r="V69" s="563"/>
      <c r="W69" s="617"/>
      <c r="X69" s="620"/>
      <c r="Y69" s="620"/>
      <c r="Z69" s="620"/>
    </row>
    <row r="70" spans="1:26" ht="15" customHeight="1">
      <c r="A70" s="563"/>
      <c r="B70" s="568"/>
      <c r="C70" s="569"/>
      <c r="D70" s="563"/>
      <c r="E70" s="563"/>
      <c r="F70" s="563"/>
      <c r="G70" s="563"/>
      <c r="H70" s="568"/>
      <c r="I70" s="573"/>
      <c r="J70" s="569"/>
      <c r="K70" s="563"/>
      <c r="L70" s="568"/>
      <c r="M70" s="569"/>
      <c r="N70" s="563"/>
      <c r="O70" s="568"/>
      <c r="P70" s="569"/>
      <c r="Q70" s="584"/>
      <c r="R70" s="576"/>
      <c r="S70" s="576"/>
      <c r="T70" s="579"/>
      <c r="U70" s="563"/>
      <c r="V70" s="563"/>
      <c r="W70" s="617"/>
      <c r="X70" s="620"/>
      <c r="Y70" s="620"/>
      <c r="Z70" s="620"/>
    </row>
    <row r="71" spans="1:26" ht="15" customHeight="1">
      <c r="A71" s="563"/>
      <c r="B71" s="568"/>
      <c r="C71" s="569"/>
      <c r="D71" s="563"/>
      <c r="E71" s="563"/>
      <c r="F71" s="563"/>
      <c r="G71" s="563"/>
      <c r="H71" s="568"/>
      <c r="I71" s="573"/>
      <c r="J71" s="569"/>
      <c r="K71" s="563"/>
      <c r="L71" s="568"/>
      <c r="M71" s="569"/>
      <c r="N71" s="563"/>
      <c r="O71" s="568"/>
      <c r="P71" s="569"/>
      <c r="Q71" s="584"/>
      <c r="R71" s="576"/>
      <c r="S71" s="576"/>
      <c r="T71" s="579"/>
      <c r="U71" s="563"/>
      <c r="V71" s="563"/>
      <c r="W71" s="617"/>
      <c r="X71" s="620"/>
      <c r="Y71" s="620"/>
      <c r="Z71" s="620"/>
    </row>
    <row r="72" spans="1:26" ht="15" customHeight="1">
      <c r="A72" s="563"/>
      <c r="B72" s="568"/>
      <c r="C72" s="569"/>
      <c r="D72" s="563"/>
      <c r="E72" s="563"/>
      <c r="F72" s="563"/>
      <c r="G72" s="563"/>
      <c r="H72" s="568"/>
      <c r="I72" s="573"/>
      <c r="J72" s="569"/>
      <c r="K72" s="563"/>
      <c r="L72" s="568"/>
      <c r="M72" s="569"/>
      <c r="N72" s="563"/>
      <c r="O72" s="568"/>
      <c r="P72" s="569"/>
      <c r="Q72" s="584"/>
      <c r="R72" s="576"/>
      <c r="S72" s="576"/>
      <c r="T72" s="579"/>
      <c r="U72" s="563"/>
      <c r="V72" s="563"/>
      <c r="W72" s="617"/>
      <c r="X72" s="620"/>
      <c r="Y72" s="620"/>
      <c r="Z72" s="620"/>
    </row>
    <row r="73" spans="1:26" ht="15" customHeight="1">
      <c r="A73" s="563"/>
      <c r="B73" s="568"/>
      <c r="C73" s="569"/>
      <c r="D73" s="563"/>
      <c r="E73" s="563"/>
      <c r="F73" s="563"/>
      <c r="G73" s="563"/>
      <c r="H73" s="568"/>
      <c r="I73" s="573"/>
      <c r="J73" s="569"/>
      <c r="K73" s="563"/>
      <c r="L73" s="568"/>
      <c r="M73" s="569"/>
      <c r="N73" s="563"/>
      <c r="O73" s="568"/>
      <c r="P73" s="569"/>
      <c r="Q73" s="584"/>
      <c r="R73" s="576"/>
      <c r="S73" s="576"/>
      <c r="T73" s="579"/>
      <c r="U73" s="563"/>
      <c r="V73" s="563"/>
      <c r="W73" s="617"/>
      <c r="X73" s="620"/>
      <c r="Y73" s="620"/>
      <c r="Z73" s="620"/>
    </row>
    <row r="74" spans="1:26" ht="15.75" customHeight="1" thickBot="1">
      <c r="A74" s="564"/>
      <c r="B74" s="570"/>
      <c r="C74" s="571"/>
      <c r="D74" s="564"/>
      <c r="E74" s="564"/>
      <c r="F74" s="564"/>
      <c r="G74" s="564"/>
      <c r="H74" s="570"/>
      <c r="I74" s="574"/>
      <c r="J74" s="571"/>
      <c r="K74" s="564"/>
      <c r="L74" s="570"/>
      <c r="M74" s="571"/>
      <c r="N74" s="564"/>
      <c r="O74" s="570"/>
      <c r="P74" s="571"/>
      <c r="Q74" s="585"/>
      <c r="R74" s="577"/>
      <c r="S74" s="577"/>
      <c r="T74" s="580"/>
      <c r="U74" s="564"/>
      <c r="V74" s="564"/>
      <c r="W74" s="618"/>
      <c r="X74" s="621"/>
      <c r="Y74" s="621"/>
      <c r="Z74" s="621"/>
    </row>
    <row r="75" spans="1:26" ht="15.75" customHeight="1">
      <c r="A75" s="565" t="s">
        <v>666</v>
      </c>
      <c r="B75" s="566" t="s">
        <v>901</v>
      </c>
      <c r="C75" s="567"/>
      <c r="D75" s="565" t="s">
        <v>902</v>
      </c>
      <c r="E75" s="565" t="s">
        <v>441</v>
      </c>
      <c r="F75" s="565" t="s">
        <v>897</v>
      </c>
      <c r="G75" s="565" t="s">
        <v>898</v>
      </c>
      <c r="H75" s="566" t="s">
        <v>878</v>
      </c>
      <c r="I75" s="572"/>
      <c r="J75" s="567"/>
      <c r="K75" s="562" t="s">
        <v>444</v>
      </c>
      <c r="L75" s="566" t="s">
        <v>676</v>
      </c>
      <c r="M75" s="567"/>
      <c r="N75" s="581">
        <v>44197</v>
      </c>
      <c r="O75" s="582" t="s">
        <v>879</v>
      </c>
      <c r="P75" s="567"/>
      <c r="Q75" s="583" t="s">
        <v>885</v>
      </c>
      <c r="R75" s="586" t="s">
        <v>987</v>
      </c>
      <c r="S75" s="575" t="s">
        <v>988</v>
      </c>
      <c r="T75" s="578" t="s">
        <v>963</v>
      </c>
      <c r="U75" s="613" t="s">
        <v>1202</v>
      </c>
      <c r="V75" s="613" t="s">
        <v>1205</v>
      </c>
      <c r="W75" s="616">
        <v>1</v>
      </c>
      <c r="X75" s="619"/>
      <c r="Y75" s="619"/>
      <c r="Z75" s="619">
        <f t="shared" ref="Z75" si="6">+W75+X75+Y75</f>
        <v>1</v>
      </c>
    </row>
    <row r="76" spans="1:26" ht="15" customHeight="1">
      <c r="A76" s="563"/>
      <c r="B76" s="568"/>
      <c r="C76" s="569"/>
      <c r="D76" s="563"/>
      <c r="E76" s="563"/>
      <c r="F76" s="563"/>
      <c r="G76" s="563"/>
      <c r="H76" s="568"/>
      <c r="I76" s="573"/>
      <c r="J76" s="569"/>
      <c r="K76" s="563"/>
      <c r="L76" s="568"/>
      <c r="M76" s="569"/>
      <c r="N76" s="563"/>
      <c r="O76" s="568"/>
      <c r="P76" s="569"/>
      <c r="Q76" s="584"/>
      <c r="R76" s="576"/>
      <c r="S76" s="576"/>
      <c r="T76" s="579"/>
      <c r="U76" s="563"/>
      <c r="V76" s="563"/>
      <c r="W76" s="617"/>
      <c r="X76" s="620"/>
      <c r="Y76" s="620"/>
      <c r="Z76" s="620"/>
    </row>
    <row r="77" spans="1:26" ht="15" customHeight="1">
      <c r="A77" s="563"/>
      <c r="B77" s="568"/>
      <c r="C77" s="569"/>
      <c r="D77" s="563"/>
      <c r="E77" s="563"/>
      <c r="F77" s="563"/>
      <c r="G77" s="563"/>
      <c r="H77" s="568"/>
      <c r="I77" s="573"/>
      <c r="J77" s="569"/>
      <c r="K77" s="563"/>
      <c r="L77" s="568"/>
      <c r="M77" s="569"/>
      <c r="N77" s="563"/>
      <c r="O77" s="568"/>
      <c r="P77" s="569"/>
      <c r="Q77" s="584"/>
      <c r="R77" s="576"/>
      <c r="S77" s="576"/>
      <c r="T77" s="579"/>
      <c r="U77" s="563"/>
      <c r="V77" s="563"/>
      <c r="W77" s="617"/>
      <c r="X77" s="620"/>
      <c r="Y77" s="620"/>
      <c r="Z77" s="620"/>
    </row>
    <row r="78" spans="1:26" ht="15" customHeight="1">
      <c r="A78" s="563"/>
      <c r="B78" s="568"/>
      <c r="C78" s="569"/>
      <c r="D78" s="563"/>
      <c r="E78" s="563"/>
      <c r="F78" s="563"/>
      <c r="G78" s="563"/>
      <c r="H78" s="568"/>
      <c r="I78" s="573"/>
      <c r="J78" s="569"/>
      <c r="K78" s="563"/>
      <c r="L78" s="568"/>
      <c r="M78" s="569"/>
      <c r="N78" s="563"/>
      <c r="O78" s="568"/>
      <c r="P78" s="569"/>
      <c r="Q78" s="584"/>
      <c r="R78" s="576"/>
      <c r="S78" s="576"/>
      <c r="T78" s="579"/>
      <c r="U78" s="563"/>
      <c r="V78" s="563"/>
      <c r="W78" s="617"/>
      <c r="X78" s="620"/>
      <c r="Y78" s="620"/>
      <c r="Z78" s="620"/>
    </row>
    <row r="79" spans="1:26" ht="15" customHeight="1">
      <c r="A79" s="563"/>
      <c r="B79" s="568"/>
      <c r="C79" s="569"/>
      <c r="D79" s="563"/>
      <c r="E79" s="563"/>
      <c r="F79" s="563"/>
      <c r="G79" s="563"/>
      <c r="H79" s="568"/>
      <c r="I79" s="573"/>
      <c r="J79" s="569"/>
      <c r="K79" s="563"/>
      <c r="L79" s="568"/>
      <c r="M79" s="569"/>
      <c r="N79" s="563"/>
      <c r="O79" s="568"/>
      <c r="P79" s="569"/>
      <c r="Q79" s="584"/>
      <c r="R79" s="576"/>
      <c r="S79" s="576"/>
      <c r="T79" s="579"/>
      <c r="U79" s="563"/>
      <c r="V79" s="563"/>
      <c r="W79" s="617"/>
      <c r="X79" s="620"/>
      <c r="Y79" s="620"/>
      <c r="Z79" s="620"/>
    </row>
    <row r="80" spans="1:26" ht="15" customHeight="1">
      <c r="A80" s="563"/>
      <c r="B80" s="568"/>
      <c r="C80" s="569"/>
      <c r="D80" s="563"/>
      <c r="E80" s="563"/>
      <c r="F80" s="563"/>
      <c r="G80" s="563"/>
      <c r="H80" s="568"/>
      <c r="I80" s="573"/>
      <c r="J80" s="569"/>
      <c r="K80" s="563"/>
      <c r="L80" s="568"/>
      <c r="M80" s="569"/>
      <c r="N80" s="563"/>
      <c r="O80" s="568"/>
      <c r="P80" s="569"/>
      <c r="Q80" s="584"/>
      <c r="R80" s="576"/>
      <c r="S80" s="576"/>
      <c r="T80" s="579"/>
      <c r="U80" s="563"/>
      <c r="V80" s="563"/>
      <c r="W80" s="617"/>
      <c r="X80" s="620"/>
      <c r="Y80" s="620"/>
      <c r="Z80" s="620"/>
    </row>
    <row r="81" spans="1:26" ht="15.75" customHeight="1" thickBot="1">
      <c r="A81" s="564"/>
      <c r="B81" s="570"/>
      <c r="C81" s="571"/>
      <c r="D81" s="564"/>
      <c r="E81" s="564"/>
      <c r="F81" s="564"/>
      <c r="G81" s="564"/>
      <c r="H81" s="570"/>
      <c r="I81" s="574"/>
      <c r="J81" s="571"/>
      <c r="K81" s="564"/>
      <c r="L81" s="570"/>
      <c r="M81" s="571"/>
      <c r="N81" s="564"/>
      <c r="O81" s="570"/>
      <c r="P81" s="571"/>
      <c r="Q81" s="585"/>
      <c r="R81" s="577"/>
      <c r="S81" s="577"/>
      <c r="T81" s="580"/>
      <c r="U81" s="564"/>
      <c r="V81" s="564"/>
      <c r="W81" s="618"/>
      <c r="X81" s="621"/>
      <c r="Y81" s="621"/>
      <c r="Z81" s="621"/>
    </row>
    <row r="82" spans="1:26" ht="15.75" customHeight="1">
      <c r="A82" s="565" t="s">
        <v>440</v>
      </c>
      <c r="B82" s="566" t="s">
        <v>674</v>
      </c>
      <c r="C82" s="567"/>
      <c r="D82" s="565" t="s">
        <v>675</v>
      </c>
      <c r="E82" s="565" t="s">
        <v>441</v>
      </c>
      <c r="F82" s="565" t="s">
        <v>897</v>
      </c>
      <c r="G82" s="565" t="s">
        <v>898</v>
      </c>
      <c r="H82" s="566" t="s">
        <v>878</v>
      </c>
      <c r="I82" s="572"/>
      <c r="J82" s="567"/>
      <c r="K82" s="562" t="s">
        <v>444</v>
      </c>
      <c r="L82" s="566" t="s">
        <v>676</v>
      </c>
      <c r="M82" s="567"/>
      <c r="N82" s="581">
        <v>44197</v>
      </c>
      <c r="O82" s="582" t="s">
        <v>879</v>
      </c>
      <c r="P82" s="567"/>
      <c r="Q82" s="583" t="s">
        <v>885</v>
      </c>
      <c r="R82" s="586" t="s">
        <v>987</v>
      </c>
      <c r="S82" s="575" t="s">
        <v>988</v>
      </c>
      <c r="T82" s="578" t="s">
        <v>963</v>
      </c>
      <c r="U82" s="613" t="s">
        <v>1202</v>
      </c>
      <c r="V82" s="613" t="s">
        <v>1205</v>
      </c>
      <c r="W82" s="616">
        <v>1</v>
      </c>
      <c r="X82" s="619"/>
      <c r="Y82" s="619"/>
      <c r="Z82" s="619">
        <f t="shared" ref="Z82" si="7">+W82+X82+Y82</f>
        <v>1</v>
      </c>
    </row>
    <row r="83" spans="1:26" ht="15" customHeight="1">
      <c r="A83" s="563"/>
      <c r="B83" s="568"/>
      <c r="C83" s="569"/>
      <c r="D83" s="563"/>
      <c r="E83" s="563"/>
      <c r="F83" s="563"/>
      <c r="G83" s="563"/>
      <c r="H83" s="568"/>
      <c r="I83" s="573"/>
      <c r="J83" s="569"/>
      <c r="K83" s="563"/>
      <c r="L83" s="568"/>
      <c r="M83" s="569"/>
      <c r="N83" s="563"/>
      <c r="O83" s="568"/>
      <c r="P83" s="569"/>
      <c r="Q83" s="584"/>
      <c r="R83" s="576"/>
      <c r="S83" s="576"/>
      <c r="T83" s="579"/>
      <c r="U83" s="563"/>
      <c r="V83" s="563"/>
      <c r="W83" s="617"/>
      <c r="X83" s="620"/>
      <c r="Y83" s="620"/>
      <c r="Z83" s="620"/>
    </row>
    <row r="84" spans="1:26" ht="15" customHeight="1">
      <c r="A84" s="563"/>
      <c r="B84" s="568"/>
      <c r="C84" s="569"/>
      <c r="D84" s="563"/>
      <c r="E84" s="563"/>
      <c r="F84" s="563"/>
      <c r="G84" s="563"/>
      <c r="H84" s="568"/>
      <c r="I84" s="573"/>
      <c r="J84" s="569"/>
      <c r="K84" s="563"/>
      <c r="L84" s="568"/>
      <c r="M84" s="569"/>
      <c r="N84" s="563"/>
      <c r="O84" s="568"/>
      <c r="P84" s="569"/>
      <c r="Q84" s="584"/>
      <c r="R84" s="576"/>
      <c r="S84" s="576"/>
      <c r="T84" s="579"/>
      <c r="U84" s="563"/>
      <c r="V84" s="563"/>
      <c r="W84" s="617"/>
      <c r="X84" s="620"/>
      <c r="Y84" s="620"/>
      <c r="Z84" s="620"/>
    </row>
    <row r="85" spans="1:26" ht="15" customHeight="1">
      <c r="A85" s="563"/>
      <c r="B85" s="568"/>
      <c r="C85" s="569"/>
      <c r="D85" s="563"/>
      <c r="E85" s="563"/>
      <c r="F85" s="563"/>
      <c r="G85" s="563"/>
      <c r="H85" s="568"/>
      <c r="I85" s="573"/>
      <c r="J85" s="569"/>
      <c r="K85" s="563"/>
      <c r="L85" s="568"/>
      <c r="M85" s="569"/>
      <c r="N85" s="563"/>
      <c r="O85" s="568"/>
      <c r="P85" s="569"/>
      <c r="Q85" s="584"/>
      <c r="R85" s="576"/>
      <c r="S85" s="576"/>
      <c r="T85" s="579"/>
      <c r="U85" s="563"/>
      <c r="V85" s="563"/>
      <c r="W85" s="617"/>
      <c r="X85" s="620"/>
      <c r="Y85" s="620"/>
      <c r="Z85" s="620"/>
    </row>
    <row r="86" spans="1:26" ht="15" customHeight="1">
      <c r="A86" s="563"/>
      <c r="B86" s="568"/>
      <c r="C86" s="569"/>
      <c r="D86" s="563"/>
      <c r="E86" s="563"/>
      <c r="F86" s="563"/>
      <c r="G86" s="563"/>
      <c r="H86" s="568"/>
      <c r="I86" s="573"/>
      <c r="J86" s="569"/>
      <c r="K86" s="563"/>
      <c r="L86" s="568"/>
      <c r="M86" s="569"/>
      <c r="N86" s="563"/>
      <c r="O86" s="568"/>
      <c r="P86" s="569"/>
      <c r="Q86" s="584"/>
      <c r="R86" s="576"/>
      <c r="S86" s="576"/>
      <c r="T86" s="579"/>
      <c r="U86" s="563"/>
      <c r="V86" s="563"/>
      <c r="W86" s="617"/>
      <c r="X86" s="620"/>
      <c r="Y86" s="620"/>
      <c r="Z86" s="620"/>
    </row>
    <row r="87" spans="1:26" ht="15" customHeight="1">
      <c r="A87" s="563"/>
      <c r="B87" s="568"/>
      <c r="C87" s="569"/>
      <c r="D87" s="563"/>
      <c r="E87" s="563"/>
      <c r="F87" s="563"/>
      <c r="G87" s="563"/>
      <c r="H87" s="568"/>
      <c r="I87" s="573"/>
      <c r="J87" s="569"/>
      <c r="K87" s="563"/>
      <c r="L87" s="568"/>
      <c r="M87" s="569"/>
      <c r="N87" s="563"/>
      <c r="O87" s="568"/>
      <c r="P87" s="569"/>
      <c r="Q87" s="584"/>
      <c r="R87" s="576"/>
      <c r="S87" s="576"/>
      <c r="T87" s="579"/>
      <c r="U87" s="563"/>
      <c r="V87" s="563"/>
      <c r="W87" s="617"/>
      <c r="X87" s="620"/>
      <c r="Y87" s="620"/>
      <c r="Z87" s="620"/>
    </row>
    <row r="88" spans="1:26" ht="15.75" customHeight="1" thickBot="1">
      <c r="A88" s="564"/>
      <c r="B88" s="570"/>
      <c r="C88" s="571"/>
      <c r="D88" s="564"/>
      <c r="E88" s="564"/>
      <c r="F88" s="564"/>
      <c r="G88" s="564"/>
      <c r="H88" s="570"/>
      <c r="I88" s="574"/>
      <c r="J88" s="571"/>
      <c r="K88" s="564"/>
      <c r="L88" s="570"/>
      <c r="M88" s="571"/>
      <c r="N88" s="564"/>
      <c r="O88" s="570"/>
      <c r="P88" s="571"/>
      <c r="Q88" s="585"/>
      <c r="R88" s="577"/>
      <c r="S88" s="577"/>
      <c r="T88" s="580"/>
      <c r="U88" s="564"/>
      <c r="V88" s="564"/>
      <c r="W88" s="618"/>
      <c r="X88" s="621"/>
      <c r="Y88" s="621"/>
      <c r="Z88" s="621"/>
    </row>
    <row r="89" spans="1:26" ht="15.75" customHeight="1">
      <c r="A89" s="565" t="s">
        <v>440</v>
      </c>
      <c r="B89" s="566" t="s">
        <v>903</v>
      </c>
      <c r="C89" s="567"/>
      <c r="D89" s="565" t="s">
        <v>904</v>
      </c>
      <c r="E89" s="565" t="s">
        <v>441</v>
      </c>
      <c r="F89" s="565" t="s">
        <v>905</v>
      </c>
      <c r="G89" s="565" t="s">
        <v>906</v>
      </c>
      <c r="H89" s="566" t="s">
        <v>907</v>
      </c>
      <c r="I89" s="572"/>
      <c r="J89" s="567"/>
      <c r="K89" s="562" t="s">
        <v>444</v>
      </c>
      <c r="L89" s="566" t="s">
        <v>669</v>
      </c>
      <c r="M89" s="567"/>
      <c r="N89" s="581">
        <v>44197</v>
      </c>
      <c r="O89" s="582" t="s">
        <v>879</v>
      </c>
      <c r="P89" s="567"/>
      <c r="Q89" s="583" t="s">
        <v>885</v>
      </c>
      <c r="R89" s="586" t="s">
        <v>991</v>
      </c>
      <c r="S89" s="575" t="s">
        <v>988</v>
      </c>
      <c r="T89" s="578" t="s">
        <v>963</v>
      </c>
      <c r="U89" s="613" t="s">
        <v>1206</v>
      </c>
      <c r="V89" s="613" t="s">
        <v>1207</v>
      </c>
      <c r="W89" s="616">
        <v>1</v>
      </c>
      <c r="X89" s="619"/>
      <c r="Y89" s="619"/>
      <c r="Z89" s="619">
        <f t="shared" ref="Z89" si="8">+W89+X89+Y89</f>
        <v>1</v>
      </c>
    </row>
    <row r="90" spans="1:26" ht="15" customHeight="1">
      <c r="A90" s="563"/>
      <c r="B90" s="568"/>
      <c r="C90" s="569"/>
      <c r="D90" s="563"/>
      <c r="E90" s="563"/>
      <c r="F90" s="563"/>
      <c r="G90" s="563"/>
      <c r="H90" s="568"/>
      <c r="I90" s="573"/>
      <c r="J90" s="569"/>
      <c r="K90" s="563"/>
      <c r="L90" s="568"/>
      <c r="M90" s="569"/>
      <c r="N90" s="563"/>
      <c r="O90" s="568"/>
      <c r="P90" s="569"/>
      <c r="Q90" s="584"/>
      <c r="R90" s="576"/>
      <c r="S90" s="576"/>
      <c r="T90" s="579"/>
      <c r="U90" s="563"/>
      <c r="V90" s="563"/>
      <c r="W90" s="617"/>
      <c r="X90" s="620"/>
      <c r="Y90" s="620"/>
      <c r="Z90" s="620"/>
    </row>
    <row r="91" spans="1:26" ht="15" customHeight="1">
      <c r="A91" s="563"/>
      <c r="B91" s="568"/>
      <c r="C91" s="569"/>
      <c r="D91" s="563"/>
      <c r="E91" s="563"/>
      <c r="F91" s="563"/>
      <c r="G91" s="563"/>
      <c r="H91" s="568"/>
      <c r="I91" s="573"/>
      <c r="J91" s="569"/>
      <c r="K91" s="563"/>
      <c r="L91" s="568"/>
      <c r="M91" s="569"/>
      <c r="N91" s="563"/>
      <c r="O91" s="568"/>
      <c r="P91" s="569"/>
      <c r="Q91" s="584"/>
      <c r="R91" s="576"/>
      <c r="S91" s="576"/>
      <c r="T91" s="579"/>
      <c r="U91" s="563"/>
      <c r="V91" s="563"/>
      <c r="W91" s="617"/>
      <c r="X91" s="620"/>
      <c r="Y91" s="620"/>
      <c r="Z91" s="620"/>
    </row>
    <row r="92" spans="1:26" ht="15" customHeight="1">
      <c r="A92" s="563"/>
      <c r="B92" s="568"/>
      <c r="C92" s="569"/>
      <c r="D92" s="563"/>
      <c r="E92" s="563"/>
      <c r="F92" s="563"/>
      <c r="G92" s="563"/>
      <c r="H92" s="568"/>
      <c r="I92" s="573"/>
      <c r="J92" s="569"/>
      <c r="K92" s="563"/>
      <c r="L92" s="568"/>
      <c r="M92" s="569"/>
      <c r="N92" s="563"/>
      <c r="O92" s="568"/>
      <c r="P92" s="569"/>
      <c r="Q92" s="584"/>
      <c r="R92" s="576"/>
      <c r="S92" s="576"/>
      <c r="T92" s="579"/>
      <c r="U92" s="563"/>
      <c r="V92" s="563"/>
      <c r="W92" s="617"/>
      <c r="X92" s="620"/>
      <c r="Y92" s="620"/>
      <c r="Z92" s="620"/>
    </row>
    <row r="93" spans="1:26" ht="15" customHeight="1">
      <c r="A93" s="563"/>
      <c r="B93" s="568"/>
      <c r="C93" s="569"/>
      <c r="D93" s="563"/>
      <c r="E93" s="563"/>
      <c r="F93" s="563"/>
      <c r="G93" s="563"/>
      <c r="H93" s="568"/>
      <c r="I93" s="573"/>
      <c r="J93" s="569"/>
      <c r="K93" s="563"/>
      <c r="L93" s="568"/>
      <c r="M93" s="569"/>
      <c r="N93" s="563"/>
      <c r="O93" s="568"/>
      <c r="P93" s="569"/>
      <c r="Q93" s="584"/>
      <c r="R93" s="576"/>
      <c r="S93" s="576"/>
      <c r="T93" s="579"/>
      <c r="U93" s="563"/>
      <c r="V93" s="563"/>
      <c r="W93" s="617"/>
      <c r="X93" s="620"/>
      <c r="Y93" s="620"/>
      <c r="Z93" s="620"/>
    </row>
    <row r="94" spans="1:26" ht="15" customHeight="1">
      <c r="A94" s="563"/>
      <c r="B94" s="568"/>
      <c r="C94" s="569"/>
      <c r="D94" s="563"/>
      <c r="E94" s="563"/>
      <c r="F94" s="563"/>
      <c r="G94" s="563"/>
      <c r="H94" s="568"/>
      <c r="I94" s="573"/>
      <c r="J94" s="569"/>
      <c r="K94" s="563"/>
      <c r="L94" s="568"/>
      <c r="M94" s="569"/>
      <c r="N94" s="563"/>
      <c r="O94" s="568"/>
      <c r="P94" s="569"/>
      <c r="Q94" s="584"/>
      <c r="R94" s="576"/>
      <c r="S94" s="576"/>
      <c r="T94" s="579"/>
      <c r="U94" s="563"/>
      <c r="V94" s="563"/>
      <c r="W94" s="617"/>
      <c r="X94" s="620"/>
      <c r="Y94" s="620"/>
      <c r="Z94" s="620"/>
    </row>
    <row r="95" spans="1:26" ht="15.75" customHeight="1" thickBot="1">
      <c r="A95" s="564"/>
      <c r="B95" s="570"/>
      <c r="C95" s="571"/>
      <c r="D95" s="564"/>
      <c r="E95" s="564"/>
      <c r="F95" s="564"/>
      <c r="G95" s="564"/>
      <c r="H95" s="570"/>
      <c r="I95" s="574"/>
      <c r="J95" s="571"/>
      <c r="K95" s="564"/>
      <c r="L95" s="570"/>
      <c r="M95" s="571"/>
      <c r="N95" s="564"/>
      <c r="O95" s="570"/>
      <c r="P95" s="571"/>
      <c r="Q95" s="585"/>
      <c r="R95" s="577"/>
      <c r="S95" s="577"/>
      <c r="T95" s="580"/>
      <c r="U95" s="564"/>
      <c r="V95" s="564"/>
      <c r="W95" s="618"/>
      <c r="X95" s="621"/>
      <c r="Y95" s="621"/>
      <c r="Z95" s="621"/>
    </row>
    <row r="96" spans="1:26" ht="15.75" customHeight="1">
      <c r="A96" s="565" t="s">
        <v>440</v>
      </c>
      <c r="B96" s="566" t="s">
        <v>903</v>
      </c>
      <c r="C96" s="567"/>
      <c r="D96" s="565" t="s">
        <v>904</v>
      </c>
      <c r="E96" s="565" t="s">
        <v>441</v>
      </c>
      <c r="F96" s="565" t="s">
        <v>897</v>
      </c>
      <c r="G96" s="565" t="s">
        <v>898</v>
      </c>
      <c r="H96" s="566" t="s">
        <v>878</v>
      </c>
      <c r="I96" s="572"/>
      <c r="J96" s="567"/>
      <c r="K96" s="562" t="s">
        <v>444</v>
      </c>
      <c r="L96" s="566" t="s">
        <v>676</v>
      </c>
      <c r="M96" s="567"/>
      <c r="N96" s="581">
        <v>44197</v>
      </c>
      <c r="O96" s="582" t="s">
        <v>879</v>
      </c>
      <c r="P96" s="567"/>
      <c r="Q96" s="583" t="s">
        <v>885</v>
      </c>
      <c r="R96" s="586" t="s">
        <v>987</v>
      </c>
      <c r="S96" s="575" t="s">
        <v>988</v>
      </c>
      <c r="T96" s="578" t="s">
        <v>963</v>
      </c>
      <c r="U96" s="613" t="s">
        <v>1202</v>
      </c>
      <c r="V96" s="613" t="s">
        <v>1208</v>
      </c>
      <c r="W96" s="616">
        <v>1</v>
      </c>
      <c r="X96" s="619"/>
      <c r="Y96" s="619"/>
      <c r="Z96" s="619">
        <f t="shared" ref="Z96" si="9">+W96+X96+Y96</f>
        <v>1</v>
      </c>
    </row>
    <row r="97" spans="1:26" ht="15" customHeight="1">
      <c r="A97" s="563"/>
      <c r="B97" s="568"/>
      <c r="C97" s="569"/>
      <c r="D97" s="563"/>
      <c r="E97" s="563"/>
      <c r="F97" s="563"/>
      <c r="G97" s="563"/>
      <c r="H97" s="568"/>
      <c r="I97" s="573"/>
      <c r="J97" s="569"/>
      <c r="K97" s="563"/>
      <c r="L97" s="568"/>
      <c r="M97" s="569"/>
      <c r="N97" s="563"/>
      <c r="O97" s="568"/>
      <c r="P97" s="569"/>
      <c r="Q97" s="584"/>
      <c r="R97" s="576"/>
      <c r="S97" s="576"/>
      <c r="T97" s="579"/>
      <c r="U97" s="563"/>
      <c r="V97" s="563"/>
      <c r="W97" s="617"/>
      <c r="X97" s="620"/>
      <c r="Y97" s="620"/>
      <c r="Z97" s="620"/>
    </row>
    <row r="98" spans="1:26" ht="15" customHeight="1">
      <c r="A98" s="563"/>
      <c r="B98" s="568"/>
      <c r="C98" s="569"/>
      <c r="D98" s="563"/>
      <c r="E98" s="563"/>
      <c r="F98" s="563"/>
      <c r="G98" s="563"/>
      <c r="H98" s="568"/>
      <c r="I98" s="573"/>
      <c r="J98" s="569"/>
      <c r="K98" s="563"/>
      <c r="L98" s="568"/>
      <c r="M98" s="569"/>
      <c r="N98" s="563"/>
      <c r="O98" s="568"/>
      <c r="P98" s="569"/>
      <c r="Q98" s="584"/>
      <c r="R98" s="576"/>
      <c r="S98" s="576"/>
      <c r="T98" s="579"/>
      <c r="U98" s="563"/>
      <c r="V98" s="563"/>
      <c r="W98" s="617"/>
      <c r="X98" s="620"/>
      <c r="Y98" s="620"/>
      <c r="Z98" s="620"/>
    </row>
    <row r="99" spans="1:26" ht="15" customHeight="1">
      <c r="A99" s="563"/>
      <c r="B99" s="568"/>
      <c r="C99" s="569"/>
      <c r="D99" s="563"/>
      <c r="E99" s="563"/>
      <c r="F99" s="563"/>
      <c r="G99" s="563"/>
      <c r="H99" s="568"/>
      <c r="I99" s="573"/>
      <c r="J99" s="569"/>
      <c r="K99" s="563"/>
      <c r="L99" s="568"/>
      <c r="M99" s="569"/>
      <c r="N99" s="563"/>
      <c r="O99" s="568"/>
      <c r="P99" s="569"/>
      <c r="Q99" s="584"/>
      <c r="R99" s="576"/>
      <c r="S99" s="576"/>
      <c r="T99" s="579"/>
      <c r="U99" s="563"/>
      <c r="V99" s="563"/>
      <c r="W99" s="617"/>
      <c r="X99" s="620"/>
      <c r="Y99" s="620"/>
      <c r="Z99" s="620"/>
    </row>
    <row r="100" spans="1:26" ht="15" customHeight="1">
      <c r="A100" s="563"/>
      <c r="B100" s="568"/>
      <c r="C100" s="569"/>
      <c r="D100" s="563"/>
      <c r="E100" s="563"/>
      <c r="F100" s="563"/>
      <c r="G100" s="563"/>
      <c r="H100" s="568"/>
      <c r="I100" s="573"/>
      <c r="J100" s="569"/>
      <c r="K100" s="563"/>
      <c r="L100" s="568"/>
      <c r="M100" s="569"/>
      <c r="N100" s="563"/>
      <c r="O100" s="568"/>
      <c r="P100" s="569"/>
      <c r="Q100" s="584"/>
      <c r="R100" s="576"/>
      <c r="S100" s="576"/>
      <c r="T100" s="579"/>
      <c r="U100" s="563"/>
      <c r="V100" s="563"/>
      <c r="W100" s="617"/>
      <c r="X100" s="620"/>
      <c r="Y100" s="620"/>
      <c r="Z100" s="620"/>
    </row>
    <row r="101" spans="1:26" ht="15" customHeight="1">
      <c r="A101" s="563"/>
      <c r="B101" s="568"/>
      <c r="C101" s="569"/>
      <c r="D101" s="563"/>
      <c r="E101" s="563"/>
      <c r="F101" s="563"/>
      <c r="G101" s="563"/>
      <c r="H101" s="568"/>
      <c r="I101" s="573"/>
      <c r="J101" s="569"/>
      <c r="K101" s="563"/>
      <c r="L101" s="568"/>
      <c r="M101" s="569"/>
      <c r="N101" s="563"/>
      <c r="O101" s="568"/>
      <c r="P101" s="569"/>
      <c r="Q101" s="584"/>
      <c r="R101" s="576"/>
      <c r="S101" s="576"/>
      <c r="T101" s="579"/>
      <c r="U101" s="563"/>
      <c r="V101" s="563"/>
      <c r="W101" s="617"/>
      <c r="X101" s="620"/>
      <c r="Y101" s="620"/>
      <c r="Z101" s="620"/>
    </row>
    <row r="102" spans="1:26" ht="15.75" customHeight="1" thickBot="1">
      <c r="A102" s="564"/>
      <c r="B102" s="570"/>
      <c r="C102" s="571"/>
      <c r="D102" s="564"/>
      <c r="E102" s="564"/>
      <c r="F102" s="564"/>
      <c r="G102" s="564"/>
      <c r="H102" s="570"/>
      <c r="I102" s="574"/>
      <c r="J102" s="571"/>
      <c r="K102" s="564"/>
      <c r="L102" s="570"/>
      <c r="M102" s="571"/>
      <c r="N102" s="564"/>
      <c r="O102" s="570"/>
      <c r="P102" s="571"/>
      <c r="Q102" s="585"/>
      <c r="R102" s="577"/>
      <c r="S102" s="577"/>
      <c r="T102" s="580"/>
      <c r="U102" s="564"/>
      <c r="V102" s="564"/>
      <c r="W102" s="618"/>
      <c r="X102" s="621"/>
      <c r="Y102" s="621"/>
      <c r="Z102" s="621"/>
    </row>
    <row r="103" spans="1:26" ht="15.75" customHeight="1">
      <c r="A103" s="565" t="s">
        <v>440</v>
      </c>
      <c r="B103" s="566" t="s">
        <v>908</v>
      </c>
      <c r="C103" s="567"/>
      <c r="D103" s="565" t="s">
        <v>909</v>
      </c>
      <c r="E103" s="565" t="s">
        <v>441</v>
      </c>
      <c r="F103" s="565" t="s">
        <v>897</v>
      </c>
      <c r="G103" s="565" t="s">
        <v>898</v>
      </c>
      <c r="H103" s="566" t="s">
        <v>878</v>
      </c>
      <c r="I103" s="572"/>
      <c r="J103" s="567"/>
      <c r="K103" s="562" t="s">
        <v>444</v>
      </c>
      <c r="L103" s="566" t="s">
        <v>676</v>
      </c>
      <c r="M103" s="567"/>
      <c r="N103" s="581">
        <v>44197</v>
      </c>
      <c r="O103" s="582" t="s">
        <v>879</v>
      </c>
      <c r="P103" s="567"/>
      <c r="Q103" s="583" t="s">
        <v>885</v>
      </c>
      <c r="R103" s="586" t="s">
        <v>987</v>
      </c>
      <c r="S103" s="575" t="s">
        <v>988</v>
      </c>
      <c r="T103" s="578" t="s">
        <v>963</v>
      </c>
      <c r="U103" s="613" t="s">
        <v>1202</v>
      </c>
      <c r="V103" s="613" t="s">
        <v>1209</v>
      </c>
      <c r="W103" s="616">
        <v>1</v>
      </c>
      <c r="X103" s="619"/>
      <c r="Y103" s="619"/>
      <c r="Z103" s="619">
        <f t="shared" ref="Z103" si="10">+W103+X103+Y103</f>
        <v>1</v>
      </c>
    </row>
    <row r="104" spans="1:26" ht="15" customHeight="1">
      <c r="A104" s="563"/>
      <c r="B104" s="568"/>
      <c r="C104" s="569"/>
      <c r="D104" s="563"/>
      <c r="E104" s="563"/>
      <c r="F104" s="563"/>
      <c r="G104" s="563"/>
      <c r="H104" s="568"/>
      <c r="I104" s="573"/>
      <c r="J104" s="569"/>
      <c r="K104" s="563"/>
      <c r="L104" s="568"/>
      <c r="M104" s="569"/>
      <c r="N104" s="563"/>
      <c r="O104" s="568"/>
      <c r="P104" s="569"/>
      <c r="Q104" s="584"/>
      <c r="R104" s="576"/>
      <c r="S104" s="576"/>
      <c r="T104" s="579"/>
      <c r="U104" s="563"/>
      <c r="V104" s="563"/>
      <c r="W104" s="617"/>
      <c r="X104" s="620"/>
      <c r="Y104" s="620"/>
      <c r="Z104" s="620"/>
    </row>
    <row r="105" spans="1:26" ht="15" customHeight="1">
      <c r="A105" s="563"/>
      <c r="B105" s="568"/>
      <c r="C105" s="569"/>
      <c r="D105" s="563"/>
      <c r="E105" s="563"/>
      <c r="F105" s="563"/>
      <c r="G105" s="563"/>
      <c r="H105" s="568"/>
      <c r="I105" s="573"/>
      <c r="J105" s="569"/>
      <c r="K105" s="563"/>
      <c r="L105" s="568"/>
      <c r="M105" s="569"/>
      <c r="N105" s="563"/>
      <c r="O105" s="568"/>
      <c r="P105" s="569"/>
      <c r="Q105" s="584"/>
      <c r="R105" s="576"/>
      <c r="S105" s="576"/>
      <c r="T105" s="579"/>
      <c r="U105" s="563"/>
      <c r="V105" s="563"/>
      <c r="W105" s="617"/>
      <c r="X105" s="620"/>
      <c r="Y105" s="620"/>
      <c r="Z105" s="620"/>
    </row>
    <row r="106" spans="1:26" ht="15" customHeight="1">
      <c r="A106" s="563"/>
      <c r="B106" s="568"/>
      <c r="C106" s="569"/>
      <c r="D106" s="563"/>
      <c r="E106" s="563"/>
      <c r="F106" s="563"/>
      <c r="G106" s="563"/>
      <c r="H106" s="568"/>
      <c r="I106" s="573"/>
      <c r="J106" s="569"/>
      <c r="K106" s="563"/>
      <c r="L106" s="568"/>
      <c r="M106" s="569"/>
      <c r="N106" s="563"/>
      <c r="O106" s="568"/>
      <c r="P106" s="569"/>
      <c r="Q106" s="584"/>
      <c r="R106" s="576"/>
      <c r="S106" s="576"/>
      <c r="T106" s="579"/>
      <c r="U106" s="563"/>
      <c r="V106" s="563"/>
      <c r="W106" s="617"/>
      <c r="X106" s="620"/>
      <c r="Y106" s="620"/>
      <c r="Z106" s="620"/>
    </row>
    <row r="107" spans="1:26" ht="15" customHeight="1">
      <c r="A107" s="563"/>
      <c r="B107" s="568"/>
      <c r="C107" s="569"/>
      <c r="D107" s="563"/>
      <c r="E107" s="563"/>
      <c r="F107" s="563"/>
      <c r="G107" s="563"/>
      <c r="H107" s="568"/>
      <c r="I107" s="573"/>
      <c r="J107" s="569"/>
      <c r="K107" s="563"/>
      <c r="L107" s="568"/>
      <c r="M107" s="569"/>
      <c r="N107" s="563"/>
      <c r="O107" s="568"/>
      <c r="P107" s="569"/>
      <c r="Q107" s="584"/>
      <c r="R107" s="576"/>
      <c r="S107" s="576"/>
      <c r="T107" s="579"/>
      <c r="U107" s="563"/>
      <c r="V107" s="563"/>
      <c r="W107" s="617"/>
      <c r="X107" s="620"/>
      <c r="Y107" s="620"/>
      <c r="Z107" s="620"/>
    </row>
    <row r="108" spans="1:26" ht="15" customHeight="1">
      <c r="A108" s="563"/>
      <c r="B108" s="568"/>
      <c r="C108" s="569"/>
      <c r="D108" s="563"/>
      <c r="E108" s="563"/>
      <c r="F108" s="563"/>
      <c r="G108" s="563"/>
      <c r="H108" s="568"/>
      <c r="I108" s="573"/>
      <c r="J108" s="569"/>
      <c r="K108" s="563"/>
      <c r="L108" s="568"/>
      <c r="M108" s="569"/>
      <c r="N108" s="563"/>
      <c r="O108" s="568"/>
      <c r="P108" s="569"/>
      <c r="Q108" s="584"/>
      <c r="R108" s="576"/>
      <c r="S108" s="576"/>
      <c r="T108" s="579"/>
      <c r="U108" s="563"/>
      <c r="V108" s="563"/>
      <c r="W108" s="617"/>
      <c r="X108" s="620"/>
      <c r="Y108" s="620"/>
      <c r="Z108" s="620"/>
    </row>
    <row r="109" spans="1:26" ht="15.75" customHeight="1" thickBot="1">
      <c r="A109" s="564"/>
      <c r="B109" s="570"/>
      <c r="C109" s="571"/>
      <c r="D109" s="564"/>
      <c r="E109" s="564"/>
      <c r="F109" s="564"/>
      <c r="G109" s="564"/>
      <c r="H109" s="570"/>
      <c r="I109" s="574"/>
      <c r="J109" s="571"/>
      <c r="K109" s="564"/>
      <c r="L109" s="570"/>
      <c r="M109" s="571"/>
      <c r="N109" s="564"/>
      <c r="O109" s="570"/>
      <c r="P109" s="571"/>
      <c r="Q109" s="585"/>
      <c r="R109" s="577"/>
      <c r="S109" s="577"/>
      <c r="T109" s="580"/>
      <c r="U109" s="564"/>
      <c r="V109" s="564"/>
      <c r="W109" s="618"/>
      <c r="X109" s="621"/>
      <c r="Y109" s="621"/>
      <c r="Z109" s="621"/>
    </row>
    <row r="110" spans="1:26" ht="15.75" customHeight="1">
      <c r="A110" s="565" t="s">
        <v>666</v>
      </c>
      <c r="B110" s="566" t="s">
        <v>910</v>
      </c>
      <c r="C110" s="567"/>
      <c r="D110" s="565" t="s">
        <v>911</v>
      </c>
      <c r="E110" s="565" t="s">
        <v>441</v>
      </c>
      <c r="F110" s="565" t="s">
        <v>886</v>
      </c>
      <c r="G110" s="565" t="s">
        <v>912</v>
      </c>
      <c r="H110" s="566" t="s">
        <v>878</v>
      </c>
      <c r="I110" s="572"/>
      <c r="J110" s="567"/>
      <c r="K110" s="562" t="s">
        <v>888</v>
      </c>
      <c r="L110" s="566" t="s">
        <v>889</v>
      </c>
      <c r="M110" s="567"/>
      <c r="N110" s="581">
        <v>44197</v>
      </c>
      <c r="O110" s="582" t="s">
        <v>879</v>
      </c>
      <c r="P110" s="567"/>
      <c r="Q110" s="583" t="s">
        <v>885</v>
      </c>
      <c r="R110" s="586" t="s">
        <v>990</v>
      </c>
      <c r="S110" s="575" t="s">
        <v>988</v>
      </c>
      <c r="T110" s="578" t="s">
        <v>963</v>
      </c>
      <c r="U110" s="613" t="s">
        <v>1210</v>
      </c>
      <c r="V110" s="613" t="s">
        <v>1211</v>
      </c>
      <c r="W110" s="616">
        <v>1</v>
      </c>
      <c r="X110" s="619"/>
      <c r="Y110" s="619"/>
      <c r="Z110" s="619">
        <f t="shared" ref="Z110" si="11">+W110+X110+Y110</f>
        <v>1</v>
      </c>
    </row>
    <row r="111" spans="1:26" ht="15" customHeight="1">
      <c r="A111" s="563"/>
      <c r="B111" s="568"/>
      <c r="C111" s="569"/>
      <c r="D111" s="563"/>
      <c r="E111" s="563"/>
      <c r="F111" s="563"/>
      <c r="G111" s="563"/>
      <c r="H111" s="568"/>
      <c r="I111" s="573"/>
      <c r="J111" s="569"/>
      <c r="K111" s="563"/>
      <c r="L111" s="568"/>
      <c r="M111" s="569"/>
      <c r="N111" s="563"/>
      <c r="O111" s="568"/>
      <c r="P111" s="569"/>
      <c r="Q111" s="584"/>
      <c r="R111" s="576"/>
      <c r="S111" s="576"/>
      <c r="T111" s="579"/>
      <c r="U111" s="563"/>
      <c r="V111" s="563"/>
      <c r="W111" s="617"/>
      <c r="X111" s="620"/>
      <c r="Y111" s="620"/>
      <c r="Z111" s="620"/>
    </row>
    <row r="112" spans="1:26" ht="15" customHeight="1">
      <c r="A112" s="563"/>
      <c r="B112" s="568"/>
      <c r="C112" s="569"/>
      <c r="D112" s="563"/>
      <c r="E112" s="563"/>
      <c r="F112" s="563"/>
      <c r="G112" s="563"/>
      <c r="H112" s="568"/>
      <c r="I112" s="573"/>
      <c r="J112" s="569"/>
      <c r="K112" s="563"/>
      <c r="L112" s="568"/>
      <c r="M112" s="569"/>
      <c r="N112" s="563"/>
      <c r="O112" s="568"/>
      <c r="P112" s="569"/>
      <c r="Q112" s="584"/>
      <c r="R112" s="576"/>
      <c r="S112" s="576"/>
      <c r="T112" s="579"/>
      <c r="U112" s="563"/>
      <c r="V112" s="563"/>
      <c r="W112" s="617"/>
      <c r="X112" s="620"/>
      <c r="Y112" s="620"/>
      <c r="Z112" s="620"/>
    </row>
    <row r="113" spans="1:26" ht="15" customHeight="1">
      <c r="A113" s="563"/>
      <c r="B113" s="568"/>
      <c r="C113" s="569"/>
      <c r="D113" s="563"/>
      <c r="E113" s="563"/>
      <c r="F113" s="563"/>
      <c r="G113" s="563"/>
      <c r="H113" s="568"/>
      <c r="I113" s="573"/>
      <c r="J113" s="569"/>
      <c r="K113" s="563"/>
      <c r="L113" s="568"/>
      <c r="M113" s="569"/>
      <c r="N113" s="563"/>
      <c r="O113" s="568"/>
      <c r="P113" s="569"/>
      <c r="Q113" s="584"/>
      <c r="R113" s="576"/>
      <c r="S113" s="576"/>
      <c r="T113" s="579"/>
      <c r="U113" s="563"/>
      <c r="V113" s="563"/>
      <c r="W113" s="617"/>
      <c r="X113" s="620"/>
      <c r="Y113" s="620"/>
      <c r="Z113" s="620"/>
    </row>
    <row r="114" spans="1:26" ht="15" customHeight="1">
      <c r="A114" s="563"/>
      <c r="B114" s="568"/>
      <c r="C114" s="569"/>
      <c r="D114" s="563"/>
      <c r="E114" s="563"/>
      <c r="F114" s="563"/>
      <c r="G114" s="563"/>
      <c r="H114" s="568"/>
      <c r="I114" s="573"/>
      <c r="J114" s="569"/>
      <c r="K114" s="563"/>
      <c r="L114" s="568"/>
      <c r="M114" s="569"/>
      <c r="N114" s="563"/>
      <c r="O114" s="568"/>
      <c r="P114" s="569"/>
      <c r="Q114" s="584"/>
      <c r="R114" s="576"/>
      <c r="S114" s="576"/>
      <c r="T114" s="579"/>
      <c r="U114" s="563"/>
      <c r="V114" s="563"/>
      <c r="W114" s="617"/>
      <c r="X114" s="620"/>
      <c r="Y114" s="620"/>
      <c r="Z114" s="620"/>
    </row>
    <row r="115" spans="1:26" ht="15" customHeight="1">
      <c r="A115" s="563"/>
      <c r="B115" s="568"/>
      <c r="C115" s="569"/>
      <c r="D115" s="563"/>
      <c r="E115" s="563"/>
      <c r="F115" s="563"/>
      <c r="G115" s="563"/>
      <c r="H115" s="568"/>
      <c r="I115" s="573"/>
      <c r="J115" s="569"/>
      <c r="K115" s="563"/>
      <c r="L115" s="568"/>
      <c r="M115" s="569"/>
      <c r="N115" s="563"/>
      <c r="O115" s="568"/>
      <c r="P115" s="569"/>
      <c r="Q115" s="584"/>
      <c r="R115" s="576"/>
      <c r="S115" s="576"/>
      <c r="T115" s="579"/>
      <c r="U115" s="563"/>
      <c r="V115" s="563"/>
      <c r="W115" s="617"/>
      <c r="X115" s="620"/>
      <c r="Y115" s="620"/>
      <c r="Z115" s="620"/>
    </row>
    <row r="116" spans="1:26" ht="15.75" customHeight="1" thickBot="1">
      <c r="A116" s="564"/>
      <c r="B116" s="570"/>
      <c r="C116" s="571"/>
      <c r="D116" s="564"/>
      <c r="E116" s="564"/>
      <c r="F116" s="564"/>
      <c r="G116" s="564"/>
      <c r="H116" s="570"/>
      <c r="I116" s="574"/>
      <c r="J116" s="571"/>
      <c r="K116" s="564"/>
      <c r="L116" s="570"/>
      <c r="M116" s="571"/>
      <c r="N116" s="564"/>
      <c r="O116" s="570"/>
      <c r="P116" s="571"/>
      <c r="Q116" s="585"/>
      <c r="R116" s="577"/>
      <c r="S116" s="577"/>
      <c r="T116" s="580"/>
      <c r="U116" s="564"/>
      <c r="V116" s="564"/>
      <c r="W116" s="618"/>
      <c r="X116" s="621"/>
      <c r="Y116" s="621"/>
      <c r="Z116" s="621"/>
    </row>
    <row r="117" spans="1:26" ht="15.75" customHeight="1">
      <c r="A117" s="565" t="s">
        <v>666</v>
      </c>
      <c r="B117" s="566" t="s">
        <v>910</v>
      </c>
      <c r="C117" s="567"/>
      <c r="D117" s="565" t="s">
        <v>911</v>
      </c>
      <c r="E117" s="565" t="s">
        <v>441</v>
      </c>
      <c r="F117" s="565" t="s">
        <v>897</v>
      </c>
      <c r="G117" s="565" t="s">
        <v>898</v>
      </c>
      <c r="H117" s="566" t="s">
        <v>878</v>
      </c>
      <c r="I117" s="572"/>
      <c r="J117" s="567"/>
      <c r="K117" s="562" t="s">
        <v>444</v>
      </c>
      <c r="L117" s="566" t="s">
        <v>676</v>
      </c>
      <c r="M117" s="567"/>
      <c r="N117" s="581">
        <v>44197</v>
      </c>
      <c r="O117" s="582" t="s">
        <v>879</v>
      </c>
      <c r="P117" s="567"/>
      <c r="Q117" s="583" t="s">
        <v>885</v>
      </c>
      <c r="R117" s="586" t="s">
        <v>987</v>
      </c>
      <c r="S117" s="575" t="s">
        <v>988</v>
      </c>
      <c r="T117" s="578" t="s">
        <v>963</v>
      </c>
      <c r="U117" s="613" t="s">
        <v>1212</v>
      </c>
      <c r="V117" s="613" t="s">
        <v>1213</v>
      </c>
      <c r="W117" s="616">
        <v>1</v>
      </c>
      <c r="X117" s="619"/>
      <c r="Y117" s="619"/>
      <c r="Z117" s="619">
        <f t="shared" ref="Z117" si="12">+W117+X117+Y117</f>
        <v>1</v>
      </c>
    </row>
    <row r="118" spans="1:26" ht="15" customHeight="1">
      <c r="A118" s="563"/>
      <c r="B118" s="568"/>
      <c r="C118" s="569"/>
      <c r="D118" s="563"/>
      <c r="E118" s="563"/>
      <c r="F118" s="563"/>
      <c r="G118" s="563"/>
      <c r="H118" s="568"/>
      <c r="I118" s="573"/>
      <c r="J118" s="569"/>
      <c r="K118" s="563"/>
      <c r="L118" s="568"/>
      <c r="M118" s="569"/>
      <c r="N118" s="563"/>
      <c r="O118" s="568"/>
      <c r="P118" s="569"/>
      <c r="Q118" s="584"/>
      <c r="R118" s="576"/>
      <c r="S118" s="576"/>
      <c r="T118" s="579"/>
      <c r="U118" s="563"/>
      <c r="V118" s="563"/>
      <c r="W118" s="617"/>
      <c r="X118" s="620"/>
      <c r="Y118" s="620"/>
      <c r="Z118" s="620"/>
    </row>
    <row r="119" spans="1:26" ht="15" customHeight="1">
      <c r="A119" s="563"/>
      <c r="B119" s="568"/>
      <c r="C119" s="569"/>
      <c r="D119" s="563"/>
      <c r="E119" s="563"/>
      <c r="F119" s="563"/>
      <c r="G119" s="563"/>
      <c r="H119" s="568"/>
      <c r="I119" s="573"/>
      <c r="J119" s="569"/>
      <c r="K119" s="563"/>
      <c r="L119" s="568"/>
      <c r="M119" s="569"/>
      <c r="N119" s="563"/>
      <c r="O119" s="568"/>
      <c r="P119" s="569"/>
      <c r="Q119" s="584"/>
      <c r="R119" s="576"/>
      <c r="S119" s="576"/>
      <c r="T119" s="579"/>
      <c r="U119" s="563"/>
      <c r="V119" s="563"/>
      <c r="W119" s="617"/>
      <c r="X119" s="620"/>
      <c r="Y119" s="620"/>
      <c r="Z119" s="620"/>
    </row>
    <row r="120" spans="1:26" ht="15" customHeight="1">
      <c r="A120" s="563"/>
      <c r="B120" s="568"/>
      <c r="C120" s="569"/>
      <c r="D120" s="563"/>
      <c r="E120" s="563"/>
      <c r="F120" s="563"/>
      <c r="G120" s="563"/>
      <c r="H120" s="568"/>
      <c r="I120" s="573"/>
      <c r="J120" s="569"/>
      <c r="K120" s="563"/>
      <c r="L120" s="568"/>
      <c r="M120" s="569"/>
      <c r="N120" s="563"/>
      <c r="O120" s="568"/>
      <c r="P120" s="569"/>
      <c r="Q120" s="584"/>
      <c r="R120" s="576"/>
      <c r="S120" s="576"/>
      <c r="T120" s="579"/>
      <c r="U120" s="563"/>
      <c r="V120" s="563"/>
      <c r="W120" s="617"/>
      <c r="X120" s="620"/>
      <c r="Y120" s="620"/>
      <c r="Z120" s="620"/>
    </row>
    <row r="121" spans="1:26" ht="15" customHeight="1">
      <c r="A121" s="563"/>
      <c r="B121" s="568"/>
      <c r="C121" s="569"/>
      <c r="D121" s="563"/>
      <c r="E121" s="563"/>
      <c r="F121" s="563"/>
      <c r="G121" s="563"/>
      <c r="H121" s="568"/>
      <c r="I121" s="573"/>
      <c r="J121" s="569"/>
      <c r="K121" s="563"/>
      <c r="L121" s="568"/>
      <c r="M121" s="569"/>
      <c r="N121" s="563"/>
      <c r="O121" s="568"/>
      <c r="P121" s="569"/>
      <c r="Q121" s="584"/>
      <c r="R121" s="576"/>
      <c r="S121" s="576"/>
      <c r="T121" s="579"/>
      <c r="U121" s="563"/>
      <c r="V121" s="563"/>
      <c r="W121" s="617"/>
      <c r="X121" s="620"/>
      <c r="Y121" s="620"/>
      <c r="Z121" s="620"/>
    </row>
    <row r="122" spans="1:26" ht="15" customHeight="1">
      <c r="A122" s="563"/>
      <c r="B122" s="568"/>
      <c r="C122" s="569"/>
      <c r="D122" s="563"/>
      <c r="E122" s="563"/>
      <c r="F122" s="563"/>
      <c r="G122" s="563"/>
      <c r="H122" s="568"/>
      <c r="I122" s="573"/>
      <c r="J122" s="569"/>
      <c r="K122" s="563"/>
      <c r="L122" s="568"/>
      <c r="M122" s="569"/>
      <c r="N122" s="563"/>
      <c r="O122" s="568"/>
      <c r="P122" s="569"/>
      <c r="Q122" s="584"/>
      <c r="R122" s="576"/>
      <c r="S122" s="576"/>
      <c r="T122" s="579"/>
      <c r="U122" s="563"/>
      <c r="V122" s="563"/>
      <c r="W122" s="617"/>
      <c r="X122" s="620"/>
      <c r="Y122" s="620"/>
      <c r="Z122" s="620"/>
    </row>
    <row r="123" spans="1:26" ht="15.75" customHeight="1" thickBot="1">
      <c r="A123" s="564"/>
      <c r="B123" s="570"/>
      <c r="C123" s="571"/>
      <c r="D123" s="564"/>
      <c r="E123" s="564"/>
      <c r="F123" s="564"/>
      <c r="G123" s="564"/>
      <c r="H123" s="570"/>
      <c r="I123" s="574"/>
      <c r="J123" s="571"/>
      <c r="K123" s="564"/>
      <c r="L123" s="570"/>
      <c r="M123" s="571"/>
      <c r="N123" s="564"/>
      <c r="O123" s="570"/>
      <c r="P123" s="571"/>
      <c r="Q123" s="585"/>
      <c r="R123" s="577"/>
      <c r="S123" s="577"/>
      <c r="T123" s="580"/>
      <c r="U123" s="564"/>
      <c r="V123" s="564"/>
      <c r="W123" s="618"/>
      <c r="X123" s="621"/>
      <c r="Y123" s="621"/>
      <c r="Z123" s="621"/>
    </row>
    <row r="124" spans="1:26" ht="15.75" customHeight="1">
      <c r="A124" s="565" t="s">
        <v>440</v>
      </c>
      <c r="B124" s="566" t="s">
        <v>677</v>
      </c>
      <c r="C124" s="567"/>
      <c r="D124" s="565" t="s">
        <v>446</v>
      </c>
      <c r="E124" s="565" t="s">
        <v>441</v>
      </c>
      <c r="F124" s="565" t="s">
        <v>678</v>
      </c>
      <c r="G124" s="565" t="s">
        <v>679</v>
      </c>
      <c r="H124" s="566" t="s">
        <v>680</v>
      </c>
      <c r="I124" s="572"/>
      <c r="J124" s="567"/>
      <c r="K124" s="562" t="s">
        <v>444</v>
      </c>
      <c r="L124" s="566" t="s">
        <v>445</v>
      </c>
      <c r="M124" s="567"/>
      <c r="N124" s="581">
        <v>44197</v>
      </c>
      <c r="O124" s="582" t="s">
        <v>894</v>
      </c>
      <c r="P124" s="567"/>
      <c r="Q124" s="583" t="s">
        <v>681</v>
      </c>
      <c r="R124" s="586" t="s">
        <v>992</v>
      </c>
      <c r="S124" s="575" t="s">
        <v>993</v>
      </c>
      <c r="T124" s="578" t="s">
        <v>963</v>
      </c>
      <c r="U124" s="613" t="s">
        <v>1214</v>
      </c>
      <c r="V124" s="613" t="s">
        <v>1201</v>
      </c>
      <c r="W124" s="616">
        <v>0</v>
      </c>
      <c r="X124" s="619"/>
      <c r="Y124" s="619"/>
      <c r="Z124" s="619">
        <f t="shared" ref="Z124" si="13">+W124+X124+Y124</f>
        <v>0</v>
      </c>
    </row>
    <row r="125" spans="1:26" ht="15" customHeight="1">
      <c r="A125" s="563"/>
      <c r="B125" s="568"/>
      <c r="C125" s="569"/>
      <c r="D125" s="563"/>
      <c r="E125" s="563"/>
      <c r="F125" s="563"/>
      <c r="G125" s="563"/>
      <c r="H125" s="568"/>
      <c r="I125" s="573"/>
      <c r="J125" s="569"/>
      <c r="K125" s="563"/>
      <c r="L125" s="568"/>
      <c r="M125" s="569"/>
      <c r="N125" s="563"/>
      <c r="O125" s="568"/>
      <c r="P125" s="569"/>
      <c r="Q125" s="584"/>
      <c r="R125" s="576"/>
      <c r="S125" s="595"/>
      <c r="T125" s="579"/>
      <c r="U125" s="614"/>
      <c r="V125" s="614"/>
      <c r="W125" s="617"/>
      <c r="X125" s="620"/>
      <c r="Y125" s="620"/>
      <c r="Z125" s="620"/>
    </row>
    <row r="126" spans="1:26" ht="15" customHeight="1">
      <c r="A126" s="563"/>
      <c r="B126" s="568"/>
      <c r="C126" s="569"/>
      <c r="D126" s="563"/>
      <c r="E126" s="563"/>
      <c r="F126" s="563"/>
      <c r="G126" s="563"/>
      <c r="H126" s="568"/>
      <c r="I126" s="573"/>
      <c r="J126" s="569"/>
      <c r="K126" s="563"/>
      <c r="L126" s="568"/>
      <c r="M126" s="569"/>
      <c r="N126" s="563"/>
      <c r="O126" s="568"/>
      <c r="P126" s="569"/>
      <c r="Q126" s="584"/>
      <c r="R126" s="576"/>
      <c r="S126" s="595"/>
      <c r="T126" s="579"/>
      <c r="U126" s="614"/>
      <c r="V126" s="614"/>
      <c r="W126" s="617"/>
      <c r="X126" s="620"/>
      <c r="Y126" s="620"/>
      <c r="Z126" s="620"/>
    </row>
    <row r="127" spans="1:26" ht="15" customHeight="1">
      <c r="A127" s="563"/>
      <c r="B127" s="568"/>
      <c r="C127" s="569"/>
      <c r="D127" s="563"/>
      <c r="E127" s="563"/>
      <c r="F127" s="563"/>
      <c r="G127" s="563"/>
      <c r="H127" s="568"/>
      <c r="I127" s="573"/>
      <c r="J127" s="569"/>
      <c r="K127" s="563"/>
      <c r="L127" s="568"/>
      <c r="M127" s="569"/>
      <c r="N127" s="563"/>
      <c r="O127" s="568"/>
      <c r="P127" s="569"/>
      <c r="Q127" s="584"/>
      <c r="R127" s="576"/>
      <c r="S127" s="595"/>
      <c r="T127" s="579"/>
      <c r="U127" s="614"/>
      <c r="V127" s="614"/>
      <c r="W127" s="617"/>
      <c r="X127" s="620"/>
      <c r="Y127" s="620"/>
      <c r="Z127" s="620"/>
    </row>
    <row r="128" spans="1:26" ht="15" customHeight="1">
      <c r="A128" s="563"/>
      <c r="B128" s="568"/>
      <c r="C128" s="569"/>
      <c r="D128" s="563"/>
      <c r="E128" s="563"/>
      <c r="F128" s="563"/>
      <c r="G128" s="563"/>
      <c r="H128" s="568"/>
      <c r="I128" s="573"/>
      <c r="J128" s="569"/>
      <c r="K128" s="563"/>
      <c r="L128" s="568"/>
      <c r="M128" s="569"/>
      <c r="N128" s="563"/>
      <c r="O128" s="568"/>
      <c r="P128" s="569"/>
      <c r="Q128" s="584"/>
      <c r="R128" s="576"/>
      <c r="S128" s="595"/>
      <c r="T128" s="579"/>
      <c r="U128" s="614"/>
      <c r="V128" s="614"/>
      <c r="W128" s="617"/>
      <c r="X128" s="620"/>
      <c r="Y128" s="620"/>
      <c r="Z128" s="620"/>
    </row>
    <row r="129" spans="1:26" ht="15" customHeight="1">
      <c r="A129" s="563"/>
      <c r="B129" s="568"/>
      <c r="C129" s="569"/>
      <c r="D129" s="563"/>
      <c r="E129" s="563"/>
      <c r="F129" s="563"/>
      <c r="G129" s="563"/>
      <c r="H129" s="568"/>
      <c r="I129" s="573"/>
      <c r="J129" s="569"/>
      <c r="K129" s="563"/>
      <c r="L129" s="568"/>
      <c r="M129" s="569"/>
      <c r="N129" s="563"/>
      <c r="O129" s="568"/>
      <c r="P129" s="569"/>
      <c r="Q129" s="584"/>
      <c r="R129" s="576"/>
      <c r="S129" s="595"/>
      <c r="T129" s="579"/>
      <c r="U129" s="614"/>
      <c r="V129" s="614"/>
      <c r="W129" s="617"/>
      <c r="X129" s="620"/>
      <c r="Y129" s="620"/>
      <c r="Z129" s="620"/>
    </row>
    <row r="130" spans="1:26" ht="15.75" customHeight="1" thickBot="1">
      <c r="A130" s="564"/>
      <c r="B130" s="570"/>
      <c r="C130" s="571"/>
      <c r="D130" s="564"/>
      <c r="E130" s="564"/>
      <c r="F130" s="564"/>
      <c r="G130" s="564"/>
      <c r="H130" s="570"/>
      <c r="I130" s="574"/>
      <c r="J130" s="571"/>
      <c r="K130" s="564"/>
      <c r="L130" s="570"/>
      <c r="M130" s="571"/>
      <c r="N130" s="564"/>
      <c r="O130" s="570"/>
      <c r="P130" s="571"/>
      <c r="Q130" s="585"/>
      <c r="R130" s="577"/>
      <c r="S130" s="596"/>
      <c r="T130" s="580"/>
      <c r="U130" s="615"/>
      <c r="V130" s="615"/>
      <c r="W130" s="618"/>
      <c r="X130" s="621"/>
      <c r="Y130" s="621"/>
      <c r="Z130" s="621"/>
    </row>
    <row r="131" spans="1:26" ht="15.75" customHeight="1">
      <c r="A131" s="565" t="s">
        <v>440</v>
      </c>
      <c r="B131" s="566" t="s">
        <v>677</v>
      </c>
      <c r="C131" s="567"/>
      <c r="D131" s="565" t="s">
        <v>446</v>
      </c>
      <c r="E131" s="565" t="s">
        <v>441</v>
      </c>
      <c r="F131" s="565" t="s">
        <v>913</v>
      </c>
      <c r="G131" s="565" t="s">
        <v>914</v>
      </c>
      <c r="H131" s="566" t="s">
        <v>680</v>
      </c>
      <c r="I131" s="572"/>
      <c r="J131" s="567"/>
      <c r="K131" s="562" t="s">
        <v>444</v>
      </c>
      <c r="L131" s="566" t="s">
        <v>676</v>
      </c>
      <c r="M131" s="567"/>
      <c r="N131" s="581">
        <v>44197</v>
      </c>
      <c r="O131" s="582" t="s">
        <v>892</v>
      </c>
      <c r="P131" s="567"/>
      <c r="Q131" s="583" t="s">
        <v>893</v>
      </c>
      <c r="R131" s="586" t="s">
        <v>995</v>
      </c>
      <c r="S131" s="607" t="s">
        <v>1059</v>
      </c>
      <c r="T131" s="578" t="s">
        <v>963</v>
      </c>
      <c r="U131" s="613" t="s">
        <v>1215</v>
      </c>
      <c r="V131" s="613" t="s">
        <v>1199</v>
      </c>
      <c r="W131" s="616">
        <v>0</v>
      </c>
      <c r="X131" s="619"/>
      <c r="Y131" s="619"/>
      <c r="Z131" s="619">
        <f t="shared" ref="Z131" si="14">+W131+X131+Y131</f>
        <v>0</v>
      </c>
    </row>
    <row r="132" spans="1:26" ht="15" customHeight="1">
      <c r="A132" s="563"/>
      <c r="B132" s="568"/>
      <c r="C132" s="569"/>
      <c r="D132" s="563"/>
      <c r="E132" s="563"/>
      <c r="F132" s="563"/>
      <c r="G132" s="563"/>
      <c r="H132" s="568"/>
      <c r="I132" s="573"/>
      <c r="J132" s="569"/>
      <c r="K132" s="563"/>
      <c r="L132" s="568"/>
      <c r="M132" s="569"/>
      <c r="N132" s="563"/>
      <c r="O132" s="568"/>
      <c r="P132" s="569"/>
      <c r="Q132" s="584"/>
      <c r="R132" s="576"/>
      <c r="S132" s="608"/>
      <c r="T132" s="579"/>
      <c r="U132" s="627"/>
      <c r="V132" s="563"/>
      <c r="W132" s="617"/>
      <c r="X132" s="620"/>
      <c r="Y132" s="620"/>
      <c r="Z132" s="620"/>
    </row>
    <row r="133" spans="1:26" ht="15" customHeight="1">
      <c r="A133" s="563"/>
      <c r="B133" s="568"/>
      <c r="C133" s="569"/>
      <c r="D133" s="563"/>
      <c r="E133" s="563"/>
      <c r="F133" s="563"/>
      <c r="G133" s="563"/>
      <c r="H133" s="568"/>
      <c r="I133" s="573"/>
      <c r="J133" s="569"/>
      <c r="K133" s="563"/>
      <c r="L133" s="568"/>
      <c r="M133" s="569"/>
      <c r="N133" s="563"/>
      <c r="O133" s="568"/>
      <c r="P133" s="569"/>
      <c r="Q133" s="584"/>
      <c r="R133" s="576"/>
      <c r="S133" s="608"/>
      <c r="T133" s="579"/>
      <c r="U133" s="627"/>
      <c r="V133" s="563"/>
      <c r="W133" s="617"/>
      <c r="X133" s="620"/>
      <c r="Y133" s="620"/>
      <c r="Z133" s="620"/>
    </row>
    <row r="134" spans="1:26" ht="15" customHeight="1">
      <c r="A134" s="563"/>
      <c r="B134" s="568"/>
      <c r="C134" s="569"/>
      <c r="D134" s="563"/>
      <c r="E134" s="563"/>
      <c r="F134" s="563"/>
      <c r="G134" s="563"/>
      <c r="H134" s="568"/>
      <c r="I134" s="573"/>
      <c r="J134" s="569"/>
      <c r="K134" s="563"/>
      <c r="L134" s="568"/>
      <c r="M134" s="569"/>
      <c r="N134" s="563"/>
      <c r="O134" s="568"/>
      <c r="P134" s="569"/>
      <c r="Q134" s="584"/>
      <c r="R134" s="576"/>
      <c r="S134" s="608"/>
      <c r="T134" s="579"/>
      <c r="U134" s="627"/>
      <c r="V134" s="563"/>
      <c r="W134" s="617"/>
      <c r="X134" s="620"/>
      <c r="Y134" s="620"/>
      <c r="Z134" s="620"/>
    </row>
    <row r="135" spans="1:26" ht="15" customHeight="1">
      <c r="A135" s="563"/>
      <c r="B135" s="568"/>
      <c r="C135" s="569"/>
      <c r="D135" s="563"/>
      <c r="E135" s="563"/>
      <c r="F135" s="563"/>
      <c r="G135" s="563"/>
      <c r="H135" s="568"/>
      <c r="I135" s="573"/>
      <c r="J135" s="569"/>
      <c r="K135" s="563"/>
      <c r="L135" s="568"/>
      <c r="M135" s="569"/>
      <c r="N135" s="563"/>
      <c r="O135" s="568"/>
      <c r="P135" s="569"/>
      <c r="Q135" s="584"/>
      <c r="R135" s="576"/>
      <c r="S135" s="608"/>
      <c r="T135" s="579"/>
      <c r="U135" s="627"/>
      <c r="V135" s="563"/>
      <c r="W135" s="617"/>
      <c r="X135" s="620"/>
      <c r="Y135" s="620"/>
      <c r="Z135" s="620"/>
    </row>
    <row r="136" spans="1:26" ht="15" customHeight="1">
      <c r="A136" s="563"/>
      <c r="B136" s="568"/>
      <c r="C136" s="569"/>
      <c r="D136" s="563"/>
      <c r="E136" s="563"/>
      <c r="F136" s="563"/>
      <c r="G136" s="563"/>
      <c r="H136" s="568"/>
      <c r="I136" s="573"/>
      <c r="J136" s="569"/>
      <c r="K136" s="563"/>
      <c r="L136" s="568"/>
      <c r="M136" s="569"/>
      <c r="N136" s="563"/>
      <c r="O136" s="568"/>
      <c r="P136" s="569"/>
      <c r="Q136" s="584"/>
      <c r="R136" s="576"/>
      <c r="S136" s="608"/>
      <c r="T136" s="579"/>
      <c r="U136" s="627"/>
      <c r="V136" s="563"/>
      <c r="W136" s="617"/>
      <c r="X136" s="620"/>
      <c r="Y136" s="620"/>
      <c r="Z136" s="620"/>
    </row>
    <row r="137" spans="1:26" ht="15.75" customHeight="1" thickBot="1">
      <c r="A137" s="564"/>
      <c r="B137" s="570"/>
      <c r="C137" s="571"/>
      <c r="D137" s="564"/>
      <c r="E137" s="564"/>
      <c r="F137" s="564"/>
      <c r="G137" s="564"/>
      <c r="H137" s="570"/>
      <c r="I137" s="574"/>
      <c r="J137" s="571"/>
      <c r="K137" s="564"/>
      <c r="L137" s="570"/>
      <c r="M137" s="571"/>
      <c r="N137" s="564"/>
      <c r="O137" s="570"/>
      <c r="P137" s="571"/>
      <c r="Q137" s="585"/>
      <c r="R137" s="577"/>
      <c r="S137" s="609"/>
      <c r="T137" s="580"/>
      <c r="U137" s="628"/>
      <c r="V137" s="564"/>
      <c r="W137" s="618"/>
      <c r="X137" s="621"/>
      <c r="Y137" s="621"/>
      <c r="Z137" s="621"/>
    </row>
    <row r="138" spans="1:26" ht="15.75" customHeight="1">
      <c r="A138" s="565" t="s">
        <v>440</v>
      </c>
      <c r="B138" s="566" t="s">
        <v>915</v>
      </c>
      <c r="C138" s="567"/>
      <c r="D138" s="565" t="s">
        <v>916</v>
      </c>
      <c r="E138" s="565" t="s">
        <v>441</v>
      </c>
      <c r="F138" s="565" t="s">
        <v>897</v>
      </c>
      <c r="G138" s="565" t="s">
        <v>898</v>
      </c>
      <c r="H138" s="566" t="s">
        <v>878</v>
      </c>
      <c r="I138" s="572"/>
      <c r="J138" s="567"/>
      <c r="K138" s="562" t="s">
        <v>444</v>
      </c>
      <c r="L138" s="566" t="s">
        <v>676</v>
      </c>
      <c r="M138" s="567"/>
      <c r="N138" s="581">
        <v>44197</v>
      </c>
      <c r="O138" s="582" t="s">
        <v>879</v>
      </c>
      <c r="P138" s="567"/>
      <c r="Q138" s="583" t="s">
        <v>885</v>
      </c>
      <c r="R138" s="586" t="s">
        <v>987</v>
      </c>
      <c r="S138" s="575" t="s">
        <v>988</v>
      </c>
      <c r="T138" s="578" t="s">
        <v>963</v>
      </c>
      <c r="U138" s="613" t="s">
        <v>1202</v>
      </c>
      <c r="V138" s="613" t="s">
        <v>1216</v>
      </c>
      <c r="W138" s="616">
        <v>1</v>
      </c>
      <c r="X138" s="619"/>
      <c r="Y138" s="619"/>
      <c r="Z138" s="619">
        <f t="shared" ref="Z138" si="15">+W138+X138+Y138</f>
        <v>1</v>
      </c>
    </row>
    <row r="139" spans="1:26" ht="15" customHeight="1">
      <c r="A139" s="563"/>
      <c r="B139" s="568"/>
      <c r="C139" s="569"/>
      <c r="D139" s="563"/>
      <c r="E139" s="563"/>
      <c r="F139" s="563"/>
      <c r="G139" s="563"/>
      <c r="H139" s="568"/>
      <c r="I139" s="573"/>
      <c r="J139" s="569"/>
      <c r="K139" s="563"/>
      <c r="L139" s="568"/>
      <c r="M139" s="569"/>
      <c r="N139" s="563"/>
      <c r="O139" s="568"/>
      <c r="P139" s="569"/>
      <c r="Q139" s="584"/>
      <c r="R139" s="576"/>
      <c r="S139" s="576"/>
      <c r="T139" s="579"/>
      <c r="U139" s="563"/>
      <c r="V139" s="563"/>
      <c r="W139" s="617"/>
      <c r="X139" s="620"/>
      <c r="Y139" s="620"/>
      <c r="Z139" s="620"/>
    </row>
    <row r="140" spans="1:26" ht="15" customHeight="1">
      <c r="A140" s="563"/>
      <c r="B140" s="568"/>
      <c r="C140" s="569"/>
      <c r="D140" s="563"/>
      <c r="E140" s="563"/>
      <c r="F140" s="563"/>
      <c r="G140" s="563"/>
      <c r="H140" s="568"/>
      <c r="I140" s="573"/>
      <c r="J140" s="569"/>
      <c r="K140" s="563"/>
      <c r="L140" s="568"/>
      <c r="M140" s="569"/>
      <c r="N140" s="563"/>
      <c r="O140" s="568"/>
      <c r="P140" s="569"/>
      <c r="Q140" s="584"/>
      <c r="R140" s="576"/>
      <c r="S140" s="576"/>
      <c r="T140" s="579"/>
      <c r="U140" s="563"/>
      <c r="V140" s="563"/>
      <c r="W140" s="617"/>
      <c r="X140" s="620"/>
      <c r="Y140" s="620"/>
      <c r="Z140" s="620"/>
    </row>
    <row r="141" spans="1:26" ht="15" customHeight="1">
      <c r="A141" s="563"/>
      <c r="B141" s="568"/>
      <c r="C141" s="569"/>
      <c r="D141" s="563"/>
      <c r="E141" s="563"/>
      <c r="F141" s="563"/>
      <c r="G141" s="563"/>
      <c r="H141" s="568"/>
      <c r="I141" s="573"/>
      <c r="J141" s="569"/>
      <c r="K141" s="563"/>
      <c r="L141" s="568"/>
      <c r="M141" s="569"/>
      <c r="N141" s="563"/>
      <c r="O141" s="568"/>
      <c r="P141" s="569"/>
      <c r="Q141" s="584"/>
      <c r="R141" s="576"/>
      <c r="S141" s="576"/>
      <c r="T141" s="579"/>
      <c r="U141" s="563"/>
      <c r="V141" s="563"/>
      <c r="W141" s="617"/>
      <c r="X141" s="620"/>
      <c r="Y141" s="620"/>
      <c r="Z141" s="620"/>
    </row>
    <row r="142" spans="1:26" ht="15" customHeight="1">
      <c r="A142" s="563"/>
      <c r="B142" s="568"/>
      <c r="C142" s="569"/>
      <c r="D142" s="563"/>
      <c r="E142" s="563"/>
      <c r="F142" s="563"/>
      <c r="G142" s="563"/>
      <c r="H142" s="568"/>
      <c r="I142" s="573"/>
      <c r="J142" s="569"/>
      <c r="K142" s="563"/>
      <c r="L142" s="568"/>
      <c r="M142" s="569"/>
      <c r="N142" s="563"/>
      <c r="O142" s="568"/>
      <c r="P142" s="569"/>
      <c r="Q142" s="584"/>
      <c r="R142" s="576"/>
      <c r="S142" s="576"/>
      <c r="T142" s="579"/>
      <c r="U142" s="563"/>
      <c r="V142" s="563"/>
      <c r="W142" s="617"/>
      <c r="X142" s="620"/>
      <c r="Y142" s="620"/>
      <c r="Z142" s="620"/>
    </row>
    <row r="143" spans="1:26" ht="15" customHeight="1">
      <c r="A143" s="563"/>
      <c r="B143" s="568"/>
      <c r="C143" s="569"/>
      <c r="D143" s="563"/>
      <c r="E143" s="563"/>
      <c r="F143" s="563"/>
      <c r="G143" s="563"/>
      <c r="H143" s="568"/>
      <c r="I143" s="573"/>
      <c r="J143" s="569"/>
      <c r="K143" s="563"/>
      <c r="L143" s="568"/>
      <c r="M143" s="569"/>
      <c r="N143" s="563"/>
      <c r="O143" s="568"/>
      <c r="P143" s="569"/>
      <c r="Q143" s="584"/>
      <c r="R143" s="576"/>
      <c r="S143" s="576"/>
      <c r="T143" s="579"/>
      <c r="U143" s="563"/>
      <c r="V143" s="563"/>
      <c r="W143" s="617"/>
      <c r="X143" s="620"/>
      <c r="Y143" s="620"/>
      <c r="Z143" s="620"/>
    </row>
    <row r="144" spans="1:26" ht="15.75" customHeight="1" thickBot="1">
      <c r="A144" s="564"/>
      <c r="B144" s="570"/>
      <c r="C144" s="571"/>
      <c r="D144" s="564"/>
      <c r="E144" s="564"/>
      <c r="F144" s="564"/>
      <c r="G144" s="564"/>
      <c r="H144" s="570"/>
      <c r="I144" s="574"/>
      <c r="J144" s="571"/>
      <c r="K144" s="564"/>
      <c r="L144" s="570"/>
      <c r="M144" s="571"/>
      <c r="N144" s="564"/>
      <c r="O144" s="570"/>
      <c r="P144" s="571"/>
      <c r="Q144" s="585"/>
      <c r="R144" s="577"/>
      <c r="S144" s="577"/>
      <c r="T144" s="580"/>
      <c r="U144" s="564"/>
      <c r="V144" s="564"/>
      <c r="W144" s="618"/>
      <c r="X144" s="621"/>
      <c r="Y144" s="621"/>
      <c r="Z144" s="621"/>
    </row>
    <row r="145" spans="1:26" ht="15.75" customHeight="1">
      <c r="A145" s="565" t="s">
        <v>440</v>
      </c>
      <c r="B145" s="566" t="s">
        <v>917</v>
      </c>
      <c r="C145" s="567"/>
      <c r="D145" s="565" t="s">
        <v>918</v>
      </c>
      <c r="E145" s="565" t="s">
        <v>441</v>
      </c>
      <c r="F145" s="565" t="s">
        <v>897</v>
      </c>
      <c r="G145" s="565" t="s">
        <v>898</v>
      </c>
      <c r="H145" s="566" t="s">
        <v>878</v>
      </c>
      <c r="I145" s="572"/>
      <c r="J145" s="567"/>
      <c r="K145" s="562" t="s">
        <v>444</v>
      </c>
      <c r="L145" s="566" t="s">
        <v>676</v>
      </c>
      <c r="M145" s="567"/>
      <c r="N145" s="581">
        <v>44197</v>
      </c>
      <c r="O145" s="582" t="s">
        <v>879</v>
      </c>
      <c r="P145" s="567"/>
      <c r="Q145" s="583" t="s">
        <v>885</v>
      </c>
      <c r="R145" s="586" t="s">
        <v>987</v>
      </c>
      <c r="S145" s="575" t="s">
        <v>988</v>
      </c>
      <c r="T145" s="578" t="s">
        <v>963</v>
      </c>
      <c r="U145" s="613" t="s">
        <v>1202</v>
      </c>
      <c r="V145" s="613" t="s">
        <v>1217</v>
      </c>
      <c r="W145" s="616">
        <v>1</v>
      </c>
      <c r="X145" s="619"/>
      <c r="Y145" s="619"/>
      <c r="Z145" s="619">
        <f t="shared" ref="Z145" si="16">+W145+X145+Y145</f>
        <v>1</v>
      </c>
    </row>
    <row r="146" spans="1:26" ht="15" customHeight="1">
      <c r="A146" s="563"/>
      <c r="B146" s="568"/>
      <c r="C146" s="569"/>
      <c r="D146" s="563"/>
      <c r="E146" s="563"/>
      <c r="F146" s="563"/>
      <c r="G146" s="563"/>
      <c r="H146" s="568"/>
      <c r="I146" s="573"/>
      <c r="J146" s="569"/>
      <c r="K146" s="563"/>
      <c r="L146" s="568"/>
      <c r="M146" s="569"/>
      <c r="N146" s="563"/>
      <c r="O146" s="568"/>
      <c r="P146" s="569"/>
      <c r="Q146" s="584"/>
      <c r="R146" s="576"/>
      <c r="S146" s="576"/>
      <c r="T146" s="579"/>
      <c r="U146" s="563"/>
      <c r="V146" s="563"/>
      <c r="W146" s="617"/>
      <c r="X146" s="620"/>
      <c r="Y146" s="620"/>
      <c r="Z146" s="620"/>
    </row>
    <row r="147" spans="1:26" ht="15" customHeight="1">
      <c r="A147" s="563"/>
      <c r="B147" s="568"/>
      <c r="C147" s="569"/>
      <c r="D147" s="563"/>
      <c r="E147" s="563"/>
      <c r="F147" s="563"/>
      <c r="G147" s="563"/>
      <c r="H147" s="568"/>
      <c r="I147" s="573"/>
      <c r="J147" s="569"/>
      <c r="K147" s="563"/>
      <c r="L147" s="568"/>
      <c r="M147" s="569"/>
      <c r="N147" s="563"/>
      <c r="O147" s="568"/>
      <c r="P147" s="569"/>
      <c r="Q147" s="584"/>
      <c r="R147" s="576"/>
      <c r="S147" s="576"/>
      <c r="T147" s="579"/>
      <c r="U147" s="563"/>
      <c r="V147" s="563"/>
      <c r="W147" s="617"/>
      <c r="X147" s="620"/>
      <c r="Y147" s="620"/>
      <c r="Z147" s="620"/>
    </row>
    <row r="148" spans="1:26" ht="15" customHeight="1">
      <c r="A148" s="563"/>
      <c r="B148" s="568"/>
      <c r="C148" s="569"/>
      <c r="D148" s="563"/>
      <c r="E148" s="563"/>
      <c r="F148" s="563"/>
      <c r="G148" s="563"/>
      <c r="H148" s="568"/>
      <c r="I148" s="573"/>
      <c r="J148" s="569"/>
      <c r="K148" s="563"/>
      <c r="L148" s="568"/>
      <c r="M148" s="569"/>
      <c r="N148" s="563"/>
      <c r="O148" s="568"/>
      <c r="P148" s="569"/>
      <c r="Q148" s="584"/>
      <c r="R148" s="576"/>
      <c r="S148" s="576"/>
      <c r="T148" s="579"/>
      <c r="U148" s="563"/>
      <c r="V148" s="563"/>
      <c r="W148" s="617"/>
      <c r="X148" s="620"/>
      <c r="Y148" s="620"/>
      <c r="Z148" s="620"/>
    </row>
    <row r="149" spans="1:26" ht="15" customHeight="1">
      <c r="A149" s="563"/>
      <c r="B149" s="568"/>
      <c r="C149" s="569"/>
      <c r="D149" s="563"/>
      <c r="E149" s="563"/>
      <c r="F149" s="563"/>
      <c r="G149" s="563"/>
      <c r="H149" s="568"/>
      <c r="I149" s="573"/>
      <c r="J149" s="569"/>
      <c r="K149" s="563"/>
      <c r="L149" s="568"/>
      <c r="M149" s="569"/>
      <c r="N149" s="563"/>
      <c r="O149" s="568"/>
      <c r="P149" s="569"/>
      <c r="Q149" s="584"/>
      <c r="R149" s="576"/>
      <c r="S149" s="576"/>
      <c r="T149" s="579"/>
      <c r="U149" s="563"/>
      <c r="V149" s="563"/>
      <c r="W149" s="617"/>
      <c r="X149" s="620"/>
      <c r="Y149" s="620"/>
      <c r="Z149" s="620"/>
    </row>
    <row r="150" spans="1:26" ht="15" customHeight="1">
      <c r="A150" s="563"/>
      <c r="B150" s="568"/>
      <c r="C150" s="569"/>
      <c r="D150" s="563"/>
      <c r="E150" s="563"/>
      <c r="F150" s="563"/>
      <c r="G150" s="563"/>
      <c r="H150" s="568"/>
      <c r="I150" s="573"/>
      <c r="J150" s="569"/>
      <c r="K150" s="563"/>
      <c r="L150" s="568"/>
      <c r="M150" s="569"/>
      <c r="N150" s="563"/>
      <c r="O150" s="568"/>
      <c r="P150" s="569"/>
      <c r="Q150" s="584"/>
      <c r="R150" s="576"/>
      <c r="S150" s="576"/>
      <c r="T150" s="579"/>
      <c r="U150" s="563"/>
      <c r="V150" s="563"/>
      <c r="W150" s="617"/>
      <c r="X150" s="620"/>
      <c r="Y150" s="620"/>
      <c r="Z150" s="620"/>
    </row>
    <row r="151" spans="1:26" ht="15.75" customHeight="1" thickBot="1">
      <c r="A151" s="564"/>
      <c r="B151" s="570"/>
      <c r="C151" s="571"/>
      <c r="D151" s="564"/>
      <c r="E151" s="564"/>
      <c r="F151" s="564"/>
      <c r="G151" s="564"/>
      <c r="H151" s="570"/>
      <c r="I151" s="574"/>
      <c r="J151" s="571"/>
      <c r="K151" s="564"/>
      <c r="L151" s="570"/>
      <c r="M151" s="571"/>
      <c r="N151" s="564"/>
      <c r="O151" s="570"/>
      <c r="P151" s="571"/>
      <c r="Q151" s="585"/>
      <c r="R151" s="577"/>
      <c r="S151" s="577"/>
      <c r="T151" s="580"/>
      <c r="U151" s="564"/>
      <c r="V151" s="564"/>
      <c r="W151" s="618"/>
      <c r="X151" s="621"/>
      <c r="Y151" s="621"/>
      <c r="Z151" s="621"/>
    </row>
    <row r="152" spans="1:26" ht="15.75" customHeight="1">
      <c r="A152" s="565" t="s">
        <v>440</v>
      </c>
      <c r="B152" s="566" t="s">
        <v>682</v>
      </c>
      <c r="C152" s="567"/>
      <c r="D152" s="565" t="s">
        <v>447</v>
      </c>
      <c r="E152" s="565" t="s">
        <v>441</v>
      </c>
      <c r="F152" s="565" t="s">
        <v>919</v>
      </c>
      <c r="G152" s="565" t="s">
        <v>906</v>
      </c>
      <c r="H152" s="566" t="s">
        <v>920</v>
      </c>
      <c r="I152" s="572"/>
      <c r="J152" s="567"/>
      <c r="K152" s="562" t="s">
        <v>444</v>
      </c>
      <c r="L152" s="566" t="s">
        <v>669</v>
      </c>
      <c r="M152" s="567"/>
      <c r="N152" s="581">
        <v>44197</v>
      </c>
      <c r="O152" s="582" t="s">
        <v>892</v>
      </c>
      <c r="P152" s="567"/>
      <c r="Q152" s="583" t="s">
        <v>893</v>
      </c>
      <c r="R152" s="586" t="s">
        <v>996</v>
      </c>
      <c r="S152" s="607" t="s">
        <v>1059</v>
      </c>
      <c r="T152" s="578" t="s">
        <v>963</v>
      </c>
      <c r="U152" s="613" t="s">
        <v>1218</v>
      </c>
      <c r="V152" s="613"/>
      <c r="W152" s="616">
        <v>0</v>
      </c>
      <c r="X152" s="619"/>
      <c r="Y152" s="619"/>
      <c r="Z152" s="619">
        <f t="shared" ref="Z152" si="17">+W152+X152+Y152</f>
        <v>0</v>
      </c>
    </row>
    <row r="153" spans="1:26" ht="15" customHeight="1">
      <c r="A153" s="563"/>
      <c r="B153" s="568"/>
      <c r="C153" s="569"/>
      <c r="D153" s="563"/>
      <c r="E153" s="563"/>
      <c r="F153" s="563"/>
      <c r="G153" s="563"/>
      <c r="H153" s="568"/>
      <c r="I153" s="573"/>
      <c r="J153" s="569"/>
      <c r="K153" s="563"/>
      <c r="L153" s="568"/>
      <c r="M153" s="569"/>
      <c r="N153" s="563"/>
      <c r="O153" s="568"/>
      <c r="P153" s="569"/>
      <c r="Q153" s="584"/>
      <c r="R153" s="576"/>
      <c r="S153" s="608"/>
      <c r="T153" s="597"/>
      <c r="U153" s="563"/>
      <c r="V153" s="563"/>
      <c r="W153" s="617"/>
      <c r="X153" s="620"/>
      <c r="Y153" s="620"/>
      <c r="Z153" s="620"/>
    </row>
    <row r="154" spans="1:26" ht="15" customHeight="1">
      <c r="A154" s="563"/>
      <c r="B154" s="568"/>
      <c r="C154" s="569"/>
      <c r="D154" s="563"/>
      <c r="E154" s="563"/>
      <c r="F154" s="563"/>
      <c r="G154" s="563"/>
      <c r="H154" s="568"/>
      <c r="I154" s="573"/>
      <c r="J154" s="569"/>
      <c r="K154" s="563"/>
      <c r="L154" s="568"/>
      <c r="M154" s="569"/>
      <c r="N154" s="563"/>
      <c r="O154" s="568"/>
      <c r="P154" s="569"/>
      <c r="Q154" s="584"/>
      <c r="R154" s="576"/>
      <c r="S154" s="608"/>
      <c r="T154" s="597"/>
      <c r="U154" s="563"/>
      <c r="V154" s="563"/>
      <c r="W154" s="617"/>
      <c r="X154" s="620"/>
      <c r="Y154" s="620"/>
      <c r="Z154" s="620"/>
    </row>
    <row r="155" spans="1:26" ht="15" customHeight="1">
      <c r="A155" s="563"/>
      <c r="B155" s="568"/>
      <c r="C155" s="569"/>
      <c r="D155" s="563"/>
      <c r="E155" s="563"/>
      <c r="F155" s="563"/>
      <c r="G155" s="563"/>
      <c r="H155" s="568"/>
      <c r="I155" s="573"/>
      <c r="J155" s="569"/>
      <c r="K155" s="563"/>
      <c r="L155" s="568"/>
      <c r="M155" s="569"/>
      <c r="N155" s="563"/>
      <c r="O155" s="568"/>
      <c r="P155" s="569"/>
      <c r="Q155" s="584"/>
      <c r="R155" s="576"/>
      <c r="S155" s="608"/>
      <c r="T155" s="597"/>
      <c r="U155" s="563"/>
      <c r="V155" s="563"/>
      <c r="W155" s="617"/>
      <c r="X155" s="620"/>
      <c r="Y155" s="620"/>
      <c r="Z155" s="620"/>
    </row>
    <row r="156" spans="1:26" ht="15" customHeight="1">
      <c r="A156" s="563"/>
      <c r="B156" s="568"/>
      <c r="C156" s="569"/>
      <c r="D156" s="563"/>
      <c r="E156" s="563"/>
      <c r="F156" s="563"/>
      <c r="G156" s="563"/>
      <c r="H156" s="568"/>
      <c r="I156" s="573"/>
      <c r="J156" s="569"/>
      <c r="K156" s="563"/>
      <c r="L156" s="568"/>
      <c r="M156" s="569"/>
      <c r="N156" s="563"/>
      <c r="O156" s="568"/>
      <c r="P156" s="569"/>
      <c r="Q156" s="584"/>
      <c r="R156" s="576"/>
      <c r="S156" s="608"/>
      <c r="T156" s="597"/>
      <c r="U156" s="563"/>
      <c r="V156" s="563"/>
      <c r="W156" s="617"/>
      <c r="X156" s="620"/>
      <c r="Y156" s="620"/>
      <c r="Z156" s="620"/>
    </row>
    <row r="157" spans="1:26" ht="15" customHeight="1">
      <c r="A157" s="563"/>
      <c r="B157" s="568"/>
      <c r="C157" s="569"/>
      <c r="D157" s="563"/>
      <c r="E157" s="563"/>
      <c r="F157" s="563"/>
      <c r="G157" s="563"/>
      <c r="H157" s="568"/>
      <c r="I157" s="573"/>
      <c r="J157" s="569"/>
      <c r="K157" s="563"/>
      <c r="L157" s="568"/>
      <c r="M157" s="569"/>
      <c r="N157" s="563"/>
      <c r="O157" s="568"/>
      <c r="P157" s="569"/>
      <c r="Q157" s="584"/>
      <c r="R157" s="576"/>
      <c r="S157" s="608"/>
      <c r="T157" s="597"/>
      <c r="U157" s="563"/>
      <c r="V157" s="563"/>
      <c r="W157" s="617"/>
      <c r="X157" s="620"/>
      <c r="Y157" s="620"/>
      <c r="Z157" s="620"/>
    </row>
    <row r="158" spans="1:26" ht="15.75" customHeight="1" thickBot="1">
      <c r="A158" s="564"/>
      <c r="B158" s="570"/>
      <c r="C158" s="571"/>
      <c r="D158" s="564"/>
      <c r="E158" s="564"/>
      <c r="F158" s="564"/>
      <c r="G158" s="564"/>
      <c r="H158" s="570"/>
      <c r="I158" s="574"/>
      <c r="J158" s="571"/>
      <c r="K158" s="564"/>
      <c r="L158" s="570"/>
      <c r="M158" s="571"/>
      <c r="N158" s="564"/>
      <c r="O158" s="570"/>
      <c r="P158" s="571"/>
      <c r="Q158" s="585"/>
      <c r="R158" s="577"/>
      <c r="S158" s="609"/>
      <c r="T158" s="598"/>
      <c r="U158" s="564"/>
      <c r="V158" s="564"/>
      <c r="W158" s="618"/>
      <c r="X158" s="621"/>
      <c r="Y158" s="621"/>
      <c r="Z158" s="621"/>
    </row>
    <row r="159" spans="1:26" ht="15.75" customHeight="1">
      <c r="A159" s="565" t="s">
        <v>440</v>
      </c>
      <c r="B159" s="566" t="s">
        <v>682</v>
      </c>
      <c r="C159" s="567"/>
      <c r="D159" s="565" t="s">
        <v>447</v>
      </c>
      <c r="E159" s="565" t="s">
        <v>441</v>
      </c>
      <c r="F159" s="565" t="s">
        <v>890</v>
      </c>
      <c r="G159" s="565" t="s">
        <v>921</v>
      </c>
      <c r="H159" s="566" t="s">
        <v>878</v>
      </c>
      <c r="I159" s="572"/>
      <c r="J159" s="567"/>
      <c r="K159" s="562" t="s">
        <v>444</v>
      </c>
      <c r="L159" s="566" t="s">
        <v>676</v>
      </c>
      <c r="M159" s="567"/>
      <c r="N159" s="581">
        <v>44197</v>
      </c>
      <c r="O159" s="582" t="s">
        <v>892</v>
      </c>
      <c r="P159" s="567"/>
      <c r="Q159" s="583" t="s">
        <v>893</v>
      </c>
      <c r="R159" s="586" t="s">
        <v>995</v>
      </c>
      <c r="S159" s="607" t="s">
        <v>1059</v>
      </c>
      <c r="T159" s="578" t="s">
        <v>963</v>
      </c>
      <c r="U159" s="613" t="s">
        <v>1219</v>
      </c>
      <c r="V159" s="613" t="s">
        <v>1199</v>
      </c>
      <c r="W159" s="616">
        <v>0</v>
      </c>
      <c r="X159" s="619"/>
      <c r="Y159" s="619"/>
      <c r="Z159" s="619">
        <f t="shared" ref="Z159" si="18">+W159+X159+Y159</f>
        <v>0</v>
      </c>
    </row>
    <row r="160" spans="1:26" ht="15" customHeight="1">
      <c r="A160" s="563"/>
      <c r="B160" s="568"/>
      <c r="C160" s="569"/>
      <c r="D160" s="563"/>
      <c r="E160" s="563"/>
      <c r="F160" s="563"/>
      <c r="G160" s="563"/>
      <c r="H160" s="568"/>
      <c r="I160" s="573"/>
      <c r="J160" s="569"/>
      <c r="K160" s="563"/>
      <c r="L160" s="568"/>
      <c r="M160" s="569"/>
      <c r="N160" s="563"/>
      <c r="O160" s="568"/>
      <c r="P160" s="569"/>
      <c r="Q160" s="584"/>
      <c r="R160" s="576"/>
      <c r="S160" s="608"/>
      <c r="T160" s="579"/>
      <c r="U160" s="563"/>
      <c r="V160" s="563"/>
      <c r="W160" s="617"/>
      <c r="X160" s="620"/>
      <c r="Y160" s="620"/>
      <c r="Z160" s="620"/>
    </row>
    <row r="161" spans="1:26" ht="15" customHeight="1">
      <c r="A161" s="563"/>
      <c r="B161" s="568"/>
      <c r="C161" s="569"/>
      <c r="D161" s="563"/>
      <c r="E161" s="563"/>
      <c r="F161" s="563"/>
      <c r="G161" s="563"/>
      <c r="H161" s="568"/>
      <c r="I161" s="573"/>
      <c r="J161" s="569"/>
      <c r="K161" s="563"/>
      <c r="L161" s="568"/>
      <c r="M161" s="569"/>
      <c r="N161" s="563"/>
      <c r="O161" s="568"/>
      <c r="P161" s="569"/>
      <c r="Q161" s="584"/>
      <c r="R161" s="576"/>
      <c r="S161" s="608"/>
      <c r="T161" s="579"/>
      <c r="U161" s="563"/>
      <c r="V161" s="563"/>
      <c r="W161" s="617"/>
      <c r="X161" s="620"/>
      <c r="Y161" s="620"/>
      <c r="Z161" s="620"/>
    </row>
    <row r="162" spans="1:26" ht="15" customHeight="1">
      <c r="A162" s="563"/>
      <c r="B162" s="568"/>
      <c r="C162" s="569"/>
      <c r="D162" s="563"/>
      <c r="E162" s="563"/>
      <c r="F162" s="563"/>
      <c r="G162" s="563"/>
      <c r="H162" s="568"/>
      <c r="I162" s="573"/>
      <c r="J162" s="569"/>
      <c r="K162" s="563"/>
      <c r="L162" s="568"/>
      <c r="M162" s="569"/>
      <c r="N162" s="563"/>
      <c r="O162" s="568"/>
      <c r="P162" s="569"/>
      <c r="Q162" s="584"/>
      <c r="R162" s="576"/>
      <c r="S162" s="608"/>
      <c r="T162" s="579"/>
      <c r="U162" s="563"/>
      <c r="V162" s="563"/>
      <c r="W162" s="617"/>
      <c r="X162" s="620"/>
      <c r="Y162" s="620"/>
      <c r="Z162" s="620"/>
    </row>
    <row r="163" spans="1:26" ht="15" customHeight="1">
      <c r="A163" s="563"/>
      <c r="B163" s="568"/>
      <c r="C163" s="569"/>
      <c r="D163" s="563"/>
      <c r="E163" s="563"/>
      <c r="F163" s="563"/>
      <c r="G163" s="563"/>
      <c r="H163" s="568"/>
      <c r="I163" s="573"/>
      <c r="J163" s="569"/>
      <c r="K163" s="563"/>
      <c r="L163" s="568"/>
      <c r="M163" s="569"/>
      <c r="N163" s="563"/>
      <c r="O163" s="568"/>
      <c r="P163" s="569"/>
      <c r="Q163" s="584"/>
      <c r="R163" s="576"/>
      <c r="S163" s="608"/>
      <c r="T163" s="579"/>
      <c r="U163" s="563"/>
      <c r="V163" s="563"/>
      <c r="W163" s="617"/>
      <c r="X163" s="620"/>
      <c r="Y163" s="620"/>
      <c r="Z163" s="620"/>
    </row>
    <row r="164" spans="1:26" ht="15" customHeight="1">
      <c r="A164" s="563"/>
      <c r="B164" s="568"/>
      <c r="C164" s="569"/>
      <c r="D164" s="563"/>
      <c r="E164" s="563"/>
      <c r="F164" s="563"/>
      <c r="G164" s="563"/>
      <c r="H164" s="568"/>
      <c r="I164" s="573"/>
      <c r="J164" s="569"/>
      <c r="K164" s="563"/>
      <c r="L164" s="568"/>
      <c r="M164" s="569"/>
      <c r="N164" s="563"/>
      <c r="O164" s="568"/>
      <c r="P164" s="569"/>
      <c r="Q164" s="584"/>
      <c r="R164" s="576"/>
      <c r="S164" s="608"/>
      <c r="T164" s="579"/>
      <c r="U164" s="563"/>
      <c r="V164" s="563"/>
      <c r="W164" s="617"/>
      <c r="X164" s="620"/>
      <c r="Y164" s="620"/>
      <c r="Z164" s="620"/>
    </row>
    <row r="165" spans="1:26" ht="15.75" customHeight="1" thickBot="1">
      <c r="A165" s="564"/>
      <c r="B165" s="570"/>
      <c r="C165" s="571"/>
      <c r="D165" s="564"/>
      <c r="E165" s="564"/>
      <c r="F165" s="564"/>
      <c r="G165" s="564"/>
      <c r="H165" s="570"/>
      <c r="I165" s="574"/>
      <c r="J165" s="571"/>
      <c r="K165" s="564"/>
      <c r="L165" s="570"/>
      <c r="M165" s="571"/>
      <c r="N165" s="564"/>
      <c r="O165" s="570"/>
      <c r="P165" s="571"/>
      <c r="Q165" s="585"/>
      <c r="R165" s="577"/>
      <c r="S165" s="609"/>
      <c r="T165" s="580"/>
      <c r="U165" s="564"/>
      <c r="V165" s="564"/>
      <c r="W165" s="618"/>
      <c r="X165" s="621"/>
      <c r="Y165" s="621"/>
      <c r="Z165" s="621"/>
    </row>
    <row r="166" spans="1:26" ht="15.75" customHeight="1">
      <c r="A166" s="565" t="s">
        <v>440</v>
      </c>
      <c r="B166" s="566" t="s">
        <v>682</v>
      </c>
      <c r="C166" s="567"/>
      <c r="D166" s="565" t="s">
        <v>447</v>
      </c>
      <c r="E166" s="565" t="s">
        <v>441</v>
      </c>
      <c r="F166" s="565" t="s">
        <v>683</v>
      </c>
      <c r="G166" s="565" t="s">
        <v>679</v>
      </c>
      <c r="H166" s="566" t="s">
        <v>684</v>
      </c>
      <c r="I166" s="572"/>
      <c r="J166" s="567"/>
      <c r="K166" s="562" t="s">
        <v>444</v>
      </c>
      <c r="L166" s="566" t="s">
        <v>445</v>
      </c>
      <c r="M166" s="567"/>
      <c r="N166" s="581">
        <v>44197</v>
      </c>
      <c r="O166" s="582" t="s">
        <v>894</v>
      </c>
      <c r="P166" s="567"/>
      <c r="Q166" s="583" t="s">
        <v>673</v>
      </c>
      <c r="R166" s="586" t="s">
        <v>992</v>
      </c>
      <c r="S166" s="575" t="s">
        <v>993</v>
      </c>
      <c r="T166" s="578" t="s">
        <v>963</v>
      </c>
      <c r="U166" s="613" t="s">
        <v>1220</v>
      </c>
      <c r="V166" s="613" t="s">
        <v>1201</v>
      </c>
      <c r="W166" s="616">
        <v>0</v>
      </c>
      <c r="X166" s="619"/>
      <c r="Y166" s="619"/>
      <c r="Z166" s="619">
        <f t="shared" ref="Z166" si="19">+W166+X166+Y166</f>
        <v>0</v>
      </c>
    </row>
    <row r="167" spans="1:26" ht="15" customHeight="1">
      <c r="A167" s="563"/>
      <c r="B167" s="568"/>
      <c r="C167" s="569"/>
      <c r="D167" s="563"/>
      <c r="E167" s="563"/>
      <c r="F167" s="563"/>
      <c r="G167" s="563"/>
      <c r="H167" s="568"/>
      <c r="I167" s="573"/>
      <c r="J167" s="569"/>
      <c r="K167" s="563"/>
      <c r="L167" s="568"/>
      <c r="M167" s="569"/>
      <c r="N167" s="563"/>
      <c r="O167" s="568"/>
      <c r="P167" s="569"/>
      <c r="Q167" s="584"/>
      <c r="R167" s="576"/>
      <c r="S167" s="595"/>
      <c r="T167" s="579"/>
      <c r="U167" s="614"/>
      <c r="V167" s="614"/>
      <c r="W167" s="617"/>
      <c r="X167" s="620"/>
      <c r="Y167" s="620"/>
      <c r="Z167" s="620"/>
    </row>
    <row r="168" spans="1:26" ht="15" customHeight="1">
      <c r="A168" s="563"/>
      <c r="B168" s="568"/>
      <c r="C168" s="569"/>
      <c r="D168" s="563"/>
      <c r="E168" s="563"/>
      <c r="F168" s="563"/>
      <c r="G168" s="563"/>
      <c r="H168" s="568"/>
      <c r="I168" s="573"/>
      <c r="J168" s="569"/>
      <c r="K168" s="563"/>
      <c r="L168" s="568"/>
      <c r="M168" s="569"/>
      <c r="N168" s="563"/>
      <c r="O168" s="568"/>
      <c r="P168" s="569"/>
      <c r="Q168" s="584"/>
      <c r="R168" s="576"/>
      <c r="S168" s="595"/>
      <c r="T168" s="579"/>
      <c r="U168" s="614"/>
      <c r="V168" s="614"/>
      <c r="W168" s="617"/>
      <c r="X168" s="620"/>
      <c r="Y168" s="620"/>
      <c r="Z168" s="620"/>
    </row>
    <row r="169" spans="1:26" ht="15" customHeight="1">
      <c r="A169" s="563"/>
      <c r="B169" s="568"/>
      <c r="C169" s="569"/>
      <c r="D169" s="563"/>
      <c r="E169" s="563"/>
      <c r="F169" s="563"/>
      <c r="G169" s="563"/>
      <c r="H169" s="568"/>
      <c r="I169" s="573"/>
      <c r="J169" s="569"/>
      <c r="K169" s="563"/>
      <c r="L169" s="568"/>
      <c r="M169" s="569"/>
      <c r="N169" s="563"/>
      <c r="O169" s="568"/>
      <c r="P169" s="569"/>
      <c r="Q169" s="584"/>
      <c r="R169" s="576"/>
      <c r="S169" s="595"/>
      <c r="T169" s="579"/>
      <c r="U169" s="614"/>
      <c r="V169" s="614"/>
      <c r="W169" s="617"/>
      <c r="X169" s="620"/>
      <c r="Y169" s="620"/>
      <c r="Z169" s="620"/>
    </row>
    <row r="170" spans="1:26" ht="15" customHeight="1">
      <c r="A170" s="563"/>
      <c r="B170" s="568"/>
      <c r="C170" s="569"/>
      <c r="D170" s="563"/>
      <c r="E170" s="563"/>
      <c r="F170" s="563"/>
      <c r="G170" s="563"/>
      <c r="H170" s="568"/>
      <c r="I170" s="573"/>
      <c r="J170" s="569"/>
      <c r="K170" s="563"/>
      <c r="L170" s="568"/>
      <c r="M170" s="569"/>
      <c r="N170" s="563"/>
      <c r="O170" s="568"/>
      <c r="P170" s="569"/>
      <c r="Q170" s="584"/>
      <c r="R170" s="576"/>
      <c r="S170" s="595"/>
      <c r="T170" s="579"/>
      <c r="U170" s="614"/>
      <c r="V170" s="614"/>
      <c r="W170" s="617"/>
      <c r="X170" s="620"/>
      <c r="Y170" s="620"/>
      <c r="Z170" s="620"/>
    </row>
    <row r="171" spans="1:26" ht="15" customHeight="1">
      <c r="A171" s="563"/>
      <c r="B171" s="568"/>
      <c r="C171" s="569"/>
      <c r="D171" s="563"/>
      <c r="E171" s="563"/>
      <c r="F171" s="563"/>
      <c r="G171" s="563"/>
      <c r="H171" s="568"/>
      <c r="I171" s="573"/>
      <c r="J171" s="569"/>
      <c r="K171" s="563"/>
      <c r="L171" s="568"/>
      <c r="M171" s="569"/>
      <c r="N171" s="563"/>
      <c r="O171" s="568"/>
      <c r="P171" s="569"/>
      <c r="Q171" s="584"/>
      <c r="R171" s="576"/>
      <c r="S171" s="595"/>
      <c r="T171" s="579"/>
      <c r="U171" s="614"/>
      <c r="V171" s="614"/>
      <c r="W171" s="617"/>
      <c r="X171" s="620"/>
      <c r="Y171" s="620"/>
      <c r="Z171" s="620"/>
    </row>
    <row r="172" spans="1:26" ht="15.75" customHeight="1" thickBot="1">
      <c r="A172" s="564"/>
      <c r="B172" s="570"/>
      <c r="C172" s="571"/>
      <c r="D172" s="564"/>
      <c r="E172" s="564"/>
      <c r="F172" s="564"/>
      <c r="G172" s="564"/>
      <c r="H172" s="570"/>
      <c r="I172" s="574"/>
      <c r="J172" s="571"/>
      <c r="K172" s="564"/>
      <c r="L172" s="570"/>
      <c r="M172" s="571"/>
      <c r="N172" s="564"/>
      <c r="O172" s="570"/>
      <c r="P172" s="571"/>
      <c r="Q172" s="585"/>
      <c r="R172" s="577"/>
      <c r="S172" s="596"/>
      <c r="T172" s="580"/>
      <c r="U172" s="615"/>
      <c r="V172" s="615"/>
      <c r="W172" s="618"/>
      <c r="X172" s="621"/>
      <c r="Y172" s="621"/>
      <c r="Z172" s="621"/>
    </row>
    <row r="173" spans="1:26" ht="15.75" customHeight="1">
      <c r="A173" s="565" t="s">
        <v>440</v>
      </c>
      <c r="B173" s="566" t="s">
        <v>922</v>
      </c>
      <c r="C173" s="567"/>
      <c r="D173" s="565" t="s">
        <v>923</v>
      </c>
      <c r="E173" s="565" t="s">
        <v>441</v>
      </c>
      <c r="F173" s="565" t="s">
        <v>897</v>
      </c>
      <c r="G173" s="565" t="s">
        <v>898</v>
      </c>
      <c r="H173" s="566" t="s">
        <v>878</v>
      </c>
      <c r="I173" s="572"/>
      <c r="J173" s="567"/>
      <c r="K173" s="562" t="s">
        <v>444</v>
      </c>
      <c r="L173" s="566" t="s">
        <v>676</v>
      </c>
      <c r="M173" s="567"/>
      <c r="N173" s="581">
        <v>44197</v>
      </c>
      <c r="O173" s="582" t="s">
        <v>879</v>
      </c>
      <c r="P173" s="567"/>
      <c r="Q173" s="583" t="s">
        <v>885</v>
      </c>
      <c r="R173" s="586" t="s">
        <v>987</v>
      </c>
      <c r="S173" s="575" t="s">
        <v>988</v>
      </c>
      <c r="T173" s="578" t="s">
        <v>963</v>
      </c>
      <c r="U173" s="613" t="s">
        <v>1202</v>
      </c>
      <c r="V173" s="613" t="s">
        <v>1221</v>
      </c>
      <c r="W173" s="616">
        <v>1</v>
      </c>
      <c r="X173" s="619"/>
      <c r="Y173" s="619"/>
      <c r="Z173" s="619">
        <f t="shared" ref="Z173" si="20">+W173+X173+Y173</f>
        <v>1</v>
      </c>
    </row>
    <row r="174" spans="1:26" ht="15" customHeight="1">
      <c r="A174" s="563"/>
      <c r="B174" s="568"/>
      <c r="C174" s="569"/>
      <c r="D174" s="563"/>
      <c r="E174" s="563"/>
      <c r="F174" s="563"/>
      <c r="G174" s="563"/>
      <c r="H174" s="568"/>
      <c r="I174" s="573"/>
      <c r="J174" s="569"/>
      <c r="K174" s="563"/>
      <c r="L174" s="568"/>
      <c r="M174" s="569"/>
      <c r="N174" s="563"/>
      <c r="O174" s="568"/>
      <c r="P174" s="569"/>
      <c r="Q174" s="584"/>
      <c r="R174" s="576"/>
      <c r="S174" s="576"/>
      <c r="T174" s="579"/>
      <c r="U174" s="563"/>
      <c r="V174" s="563"/>
      <c r="W174" s="617"/>
      <c r="X174" s="620"/>
      <c r="Y174" s="620"/>
      <c r="Z174" s="620"/>
    </row>
    <row r="175" spans="1:26" ht="15" customHeight="1">
      <c r="A175" s="563"/>
      <c r="B175" s="568"/>
      <c r="C175" s="569"/>
      <c r="D175" s="563"/>
      <c r="E175" s="563"/>
      <c r="F175" s="563"/>
      <c r="G175" s="563"/>
      <c r="H175" s="568"/>
      <c r="I175" s="573"/>
      <c r="J175" s="569"/>
      <c r="K175" s="563"/>
      <c r="L175" s="568"/>
      <c r="M175" s="569"/>
      <c r="N175" s="563"/>
      <c r="O175" s="568"/>
      <c r="P175" s="569"/>
      <c r="Q175" s="584"/>
      <c r="R175" s="576"/>
      <c r="S175" s="576"/>
      <c r="T175" s="579"/>
      <c r="U175" s="563"/>
      <c r="V175" s="563"/>
      <c r="W175" s="617"/>
      <c r="X175" s="620"/>
      <c r="Y175" s="620"/>
      <c r="Z175" s="620"/>
    </row>
    <row r="176" spans="1:26" ht="15" customHeight="1">
      <c r="A176" s="563"/>
      <c r="B176" s="568"/>
      <c r="C176" s="569"/>
      <c r="D176" s="563"/>
      <c r="E176" s="563"/>
      <c r="F176" s="563"/>
      <c r="G176" s="563"/>
      <c r="H176" s="568"/>
      <c r="I176" s="573"/>
      <c r="J176" s="569"/>
      <c r="K176" s="563"/>
      <c r="L176" s="568"/>
      <c r="M176" s="569"/>
      <c r="N176" s="563"/>
      <c r="O176" s="568"/>
      <c r="P176" s="569"/>
      <c r="Q176" s="584"/>
      <c r="R176" s="576"/>
      <c r="S176" s="576"/>
      <c r="T176" s="579"/>
      <c r="U176" s="563"/>
      <c r="V176" s="563"/>
      <c r="W176" s="617"/>
      <c r="X176" s="620"/>
      <c r="Y176" s="620"/>
      <c r="Z176" s="620"/>
    </row>
    <row r="177" spans="1:26" ht="15" customHeight="1">
      <c r="A177" s="563"/>
      <c r="B177" s="568"/>
      <c r="C177" s="569"/>
      <c r="D177" s="563"/>
      <c r="E177" s="563"/>
      <c r="F177" s="563"/>
      <c r="G177" s="563"/>
      <c r="H177" s="568"/>
      <c r="I177" s="573"/>
      <c r="J177" s="569"/>
      <c r="K177" s="563"/>
      <c r="L177" s="568"/>
      <c r="M177" s="569"/>
      <c r="N177" s="563"/>
      <c r="O177" s="568"/>
      <c r="P177" s="569"/>
      <c r="Q177" s="584"/>
      <c r="R177" s="576"/>
      <c r="S177" s="576"/>
      <c r="T177" s="579"/>
      <c r="U177" s="563"/>
      <c r="V177" s="563"/>
      <c r="W177" s="617"/>
      <c r="X177" s="620"/>
      <c r="Y177" s="620"/>
      <c r="Z177" s="620"/>
    </row>
    <row r="178" spans="1:26" ht="15" customHeight="1">
      <c r="A178" s="563"/>
      <c r="B178" s="568"/>
      <c r="C178" s="569"/>
      <c r="D178" s="563"/>
      <c r="E178" s="563"/>
      <c r="F178" s="563"/>
      <c r="G178" s="563"/>
      <c r="H178" s="568"/>
      <c r="I178" s="573"/>
      <c r="J178" s="569"/>
      <c r="K178" s="563"/>
      <c r="L178" s="568"/>
      <c r="M178" s="569"/>
      <c r="N178" s="563"/>
      <c r="O178" s="568"/>
      <c r="P178" s="569"/>
      <c r="Q178" s="584"/>
      <c r="R178" s="576"/>
      <c r="S178" s="576"/>
      <c r="T178" s="579"/>
      <c r="U178" s="563"/>
      <c r="V178" s="563"/>
      <c r="W178" s="617"/>
      <c r="X178" s="620"/>
      <c r="Y178" s="620"/>
      <c r="Z178" s="620"/>
    </row>
    <row r="179" spans="1:26" ht="15.75" customHeight="1" thickBot="1">
      <c r="A179" s="564"/>
      <c r="B179" s="570"/>
      <c r="C179" s="571"/>
      <c r="D179" s="564"/>
      <c r="E179" s="564"/>
      <c r="F179" s="564"/>
      <c r="G179" s="564"/>
      <c r="H179" s="570"/>
      <c r="I179" s="574"/>
      <c r="J179" s="571"/>
      <c r="K179" s="564"/>
      <c r="L179" s="570"/>
      <c r="M179" s="571"/>
      <c r="N179" s="564"/>
      <c r="O179" s="570"/>
      <c r="P179" s="571"/>
      <c r="Q179" s="585"/>
      <c r="R179" s="577"/>
      <c r="S179" s="577"/>
      <c r="T179" s="580"/>
      <c r="U179" s="564"/>
      <c r="V179" s="564"/>
      <c r="W179" s="618"/>
      <c r="X179" s="621"/>
      <c r="Y179" s="621"/>
      <c r="Z179" s="621"/>
    </row>
    <row r="180" spans="1:26" ht="15.75" customHeight="1">
      <c r="A180" s="565" t="s">
        <v>666</v>
      </c>
      <c r="B180" s="566" t="s">
        <v>924</v>
      </c>
      <c r="C180" s="567"/>
      <c r="D180" s="565" t="s">
        <v>925</v>
      </c>
      <c r="E180" s="565" t="s">
        <v>441</v>
      </c>
      <c r="F180" s="565" t="s">
        <v>905</v>
      </c>
      <c r="G180" s="565" t="s">
        <v>906</v>
      </c>
      <c r="H180" s="566" t="s">
        <v>926</v>
      </c>
      <c r="I180" s="572"/>
      <c r="J180" s="567"/>
      <c r="K180" s="562" t="s">
        <v>444</v>
      </c>
      <c r="L180" s="566" t="s">
        <v>669</v>
      </c>
      <c r="M180" s="567"/>
      <c r="N180" s="581">
        <v>44197</v>
      </c>
      <c r="O180" s="582" t="s">
        <v>879</v>
      </c>
      <c r="P180" s="567"/>
      <c r="Q180" s="583" t="s">
        <v>885</v>
      </c>
      <c r="R180" s="586" t="s">
        <v>991</v>
      </c>
      <c r="S180" s="575" t="s">
        <v>988</v>
      </c>
      <c r="T180" s="578" t="s">
        <v>963</v>
      </c>
      <c r="U180" s="613" t="s">
        <v>1206</v>
      </c>
      <c r="V180" s="613" t="s">
        <v>1207</v>
      </c>
      <c r="W180" s="616">
        <v>1</v>
      </c>
      <c r="X180" s="619"/>
      <c r="Y180" s="619"/>
      <c r="Z180" s="619">
        <f t="shared" ref="Z180" si="21">+W180+X180+Y180</f>
        <v>1</v>
      </c>
    </row>
    <row r="181" spans="1:26" ht="15" customHeight="1">
      <c r="A181" s="563"/>
      <c r="B181" s="568"/>
      <c r="C181" s="569"/>
      <c r="D181" s="563"/>
      <c r="E181" s="563"/>
      <c r="F181" s="563"/>
      <c r="G181" s="563"/>
      <c r="H181" s="568"/>
      <c r="I181" s="573"/>
      <c r="J181" s="569"/>
      <c r="K181" s="563"/>
      <c r="L181" s="568"/>
      <c r="M181" s="569"/>
      <c r="N181" s="563"/>
      <c r="O181" s="568"/>
      <c r="P181" s="569"/>
      <c r="Q181" s="584"/>
      <c r="R181" s="576"/>
      <c r="S181" s="576"/>
      <c r="T181" s="579"/>
      <c r="U181" s="563"/>
      <c r="V181" s="563"/>
      <c r="W181" s="617"/>
      <c r="X181" s="620"/>
      <c r="Y181" s="620"/>
      <c r="Z181" s="620"/>
    </row>
    <row r="182" spans="1:26" ht="15" customHeight="1">
      <c r="A182" s="563"/>
      <c r="B182" s="568"/>
      <c r="C182" s="569"/>
      <c r="D182" s="563"/>
      <c r="E182" s="563"/>
      <c r="F182" s="563"/>
      <c r="G182" s="563"/>
      <c r="H182" s="568"/>
      <c r="I182" s="573"/>
      <c r="J182" s="569"/>
      <c r="K182" s="563"/>
      <c r="L182" s="568"/>
      <c r="M182" s="569"/>
      <c r="N182" s="563"/>
      <c r="O182" s="568"/>
      <c r="P182" s="569"/>
      <c r="Q182" s="584"/>
      <c r="R182" s="576"/>
      <c r="S182" s="576"/>
      <c r="T182" s="579"/>
      <c r="U182" s="563"/>
      <c r="V182" s="563"/>
      <c r="W182" s="617"/>
      <c r="X182" s="620"/>
      <c r="Y182" s="620"/>
      <c r="Z182" s="620"/>
    </row>
    <row r="183" spans="1:26" ht="15" customHeight="1">
      <c r="A183" s="563"/>
      <c r="B183" s="568"/>
      <c r="C183" s="569"/>
      <c r="D183" s="563"/>
      <c r="E183" s="563"/>
      <c r="F183" s="563"/>
      <c r="G183" s="563"/>
      <c r="H183" s="568"/>
      <c r="I183" s="573"/>
      <c r="J183" s="569"/>
      <c r="K183" s="563"/>
      <c r="L183" s="568"/>
      <c r="M183" s="569"/>
      <c r="N183" s="563"/>
      <c r="O183" s="568"/>
      <c r="P183" s="569"/>
      <c r="Q183" s="584"/>
      <c r="R183" s="576"/>
      <c r="S183" s="576"/>
      <c r="T183" s="579"/>
      <c r="U183" s="563"/>
      <c r="V183" s="563"/>
      <c r="W183" s="617"/>
      <c r="X183" s="620"/>
      <c r="Y183" s="620"/>
      <c r="Z183" s="620"/>
    </row>
    <row r="184" spans="1:26" ht="15" customHeight="1">
      <c r="A184" s="563"/>
      <c r="B184" s="568"/>
      <c r="C184" s="569"/>
      <c r="D184" s="563"/>
      <c r="E184" s="563"/>
      <c r="F184" s="563"/>
      <c r="G184" s="563"/>
      <c r="H184" s="568"/>
      <c r="I184" s="573"/>
      <c r="J184" s="569"/>
      <c r="K184" s="563"/>
      <c r="L184" s="568"/>
      <c r="M184" s="569"/>
      <c r="N184" s="563"/>
      <c r="O184" s="568"/>
      <c r="P184" s="569"/>
      <c r="Q184" s="584"/>
      <c r="R184" s="576"/>
      <c r="S184" s="576"/>
      <c r="T184" s="579"/>
      <c r="U184" s="563"/>
      <c r="V184" s="563"/>
      <c r="W184" s="617"/>
      <c r="X184" s="620"/>
      <c r="Y184" s="620"/>
      <c r="Z184" s="620"/>
    </row>
    <row r="185" spans="1:26" ht="15" customHeight="1">
      <c r="A185" s="563"/>
      <c r="B185" s="568"/>
      <c r="C185" s="569"/>
      <c r="D185" s="563"/>
      <c r="E185" s="563"/>
      <c r="F185" s="563"/>
      <c r="G185" s="563"/>
      <c r="H185" s="568"/>
      <c r="I185" s="573"/>
      <c r="J185" s="569"/>
      <c r="K185" s="563"/>
      <c r="L185" s="568"/>
      <c r="M185" s="569"/>
      <c r="N185" s="563"/>
      <c r="O185" s="568"/>
      <c r="P185" s="569"/>
      <c r="Q185" s="584"/>
      <c r="R185" s="576"/>
      <c r="S185" s="576"/>
      <c r="T185" s="579"/>
      <c r="U185" s="563"/>
      <c r="V185" s="563"/>
      <c r="W185" s="617"/>
      <c r="X185" s="620"/>
      <c r="Y185" s="620"/>
      <c r="Z185" s="620"/>
    </row>
    <row r="186" spans="1:26" ht="15.75" customHeight="1" thickBot="1">
      <c r="A186" s="564"/>
      <c r="B186" s="570"/>
      <c r="C186" s="571"/>
      <c r="D186" s="564"/>
      <c r="E186" s="564"/>
      <c r="F186" s="564"/>
      <c r="G186" s="564"/>
      <c r="H186" s="570"/>
      <c r="I186" s="574"/>
      <c r="J186" s="571"/>
      <c r="K186" s="564"/>
      <c r="L186" s="570"/>
      <c r="M186" s="571"/>
      <c r="N186" s="564"/>
      <c r="O186" s="570"/>
      <c r="P186" s="571"/>
      <c r="Q186" s="585"/>
      <c r="R186" s="577"/>
      <c r="S186" s="577"/>
      <c r="T186" s="580"/>
      <c r="U186" s="564"/>
      <c r="V186" s="564"/>
      <c r="W186" s="618"/>
      <c r="X186" s="621"/>
      <c r="Y186" s="621"/>
      <c r="Z186" s="621"/>
    </row>
    <row r="187" spans="1:26" ht="15.75" customHeight="1">
      <c r="A187" s="565" t="s">
        <v>666</v>
      </c>
      <c r="B187" s="566" t="s">
        <v>924</v>
      </c>
      <c r="C187" s="567"/>
      <c r="D187" s="565" t="s">
        <v>925</v>
      </c>
      <c r="E187" s="565" t="s">
        <v>441</v>
      </c>
      <c r="F187" s="565" t="s">
        <v>897</v>
      </c>
      <c r="G187" s="565" t="s">
        <v>898</v>
      </c>
      <c r="H187" s="566" t="s">
        <v>878</v>
      </c>
      <c r="I187" s="572"/>
      <c r="J187" s="567"/>
      <c r="K187" s="562" t="s">
        <v>444</v>
      </c>
      <c r="L187" s="566" t="s">
        <v>676</v>
      </c>
      <c r="M187" s="567"/>
      <c r="N187" s="581">
        <v>44197</v>
      </c>
      <c r="O187" s="582" t="s">
        <v>879</v>
      </c>
      <c r="P187" s="567"/>
      <c r="Q187" s="583" t="s">
        <v>885</v>
      </c>
      <c r="R187" s="586" t="s">
        <v>987</v>
      </c>
      <c r="S187" s="575" t="s">
        <v>988</v>
      </c>
      <c r="T187" s="578" t="s">
        <v>963</v>
      </c>
      <c r="U187" s="613" t="s">
        <v>1202</v>
      </c>
      <c r="V187" s="613" t="s">
        <v>1222</v>
      </c>
      <c r="W187" s="616">
        <v>1</v>
      </c>
      <c r="X187" s="619"/>
      <c r="Y187" s="619"/>
      <c r="Z187" s="619">
        <f t="shared" ref="Z187" si="22">+W187+X187+Y187</f>
        <v>1</v>
      </c>
    </row>
    <row r="188" spans="1:26" ht="15" customHeight="1">
      <c r="A188" s="563"/>
      <c r="B188" s="568"/>
      <c r="C188" s="569"/>
      <c r="D188" s="563"/>
      <c r="E188" s="563"/>
      <c r="F188" s="563"/>
      <c r="G188" s="563"/>
      <c r="H188" s="568"/>
      <c r="I188" s="573"/>
      <c r="J188" s="569"/>
      <c r="K188" s="563"/>
      <c r="L188" s="568"/>
      <c r="M188" s="569"/>
      <c r="N188" s="563"/>
      <c r="O188" s="568"/>
      <c r="P188" s="569"/>
      <c r="Q188" s="584"/>
      <c r="R188" s="576"/>
      <c r="S188" s="576"/>
      <c r="T188" s="579"/>
      <c r="U188" s="563"/>
      <c r="V188" s="563"/>
      <c r="W188" s="617"/>
      <c r="X188" s="620"/>
      <c r="Y188" s="620"/>
      <c r="Z188" s="620"/>
    </row>
    <row r="189" spans="1:26" ht="15" customHeight="1">
      <c r="A189" s="563"/>
      <c r="B189" s="568"/>
      <c r="C189" s="569"/>
      <c r="D189" s="563"/>
      <c r="E189" s="563"/>
      <c r="F189" s="563"/>
      <c r="G189" s="563"/>
      <c r="H189" s="568"/>
      <c r="I189" s="573"/>
      <c r="J189" s="569"/>
      <c r="K189" s="563"/>
      <c r="L189" s="568"/>
      <c r="M189" s="569"/>
      <c r="N189" s="563"/>
      <c r="O189" s="568"/>
      <c r="P189" s="569"/>
      <c r="Q189" s="584"/>
      <c r="R189" s="576"/>
      <c r="S189" s="576"/>
      <c r="T189" s="579"/>
      <c r="U189" s="563"/>
      <c r="V189" s="563"/>
      <c r="W189" s="617"/>
      <c r="X189" s="620"/>
      <c r="Y189" s="620"/>
      <c r="Z189" s="620"/>
    </row>
    <row r="190" spans="1:26" ht="15" customHeight="1">
      <c r="A190" s="563"/>
      <c r="B190" s="568"/>
      <c r="C190" s="569"/>
      <c r="D190" s="563"/>
      <c r="E190" s="563"/>
      <c r="F190" s="563"/>
      <c r="G190" s="563"/>
      <c r="H190" s="568"/>
      <c r="I190" s="573"/>
      <c r="J190" s="569"/>
      <c r="K190" s="563"/>
      <c r="L190" s="568"/>
      <c r="M190" s="569"/>
      <c r="N190" s="563"/>
      <c r="O190" s="568"/>
      <c r="P190" s="569"/>
      <c r="Q190" s="584"/>
      <c r="R190" s="576"/>
      <c r="S190" s="576"/>
      <c r="T190" s="579"/>
      <c r="U190" s="563"/>
      <c r="V190" s="563"/>
      <c r="W190" s="617"/>
      <c r="X190" s="620"/>
      <c r="Y190" s="620"/>
      <c r="Z190" s="620"/>
    </row>
    <row r="191" spans="1:26" ht="15" customHeight="1">
      <c r="A191" s="563"/>
      <c r="B191" s="568"/>
      <c r="C191" s="569"/>
      <c r="D191" s="563"/>
      <c r="E191" s="563"/>
      <c r="F191" s="563"/>
      <c r="G191" s="563"/>
      <c r="H191" s="568"/>
      <c r="I191" s="573"/>
      <c r="J191" s="569"/>
      <c r="K191" s="563"/>
      <c r="L191" s="568"/>
      <c r="M191" s="569"/>
      <c r="N191" s="563"/>
      <c r="O191" s="568"/>
      <c r="P191" s="569"/>
      <c r="Q191" s="584"/>
      <c r="R191" s="576"/>
      <c r="S191" s="576"/>
      <c r="T191" s="579"/>
      <c r="U191" s="563"/>
      <c r="V191" s="563"/>
      <c r="W191" s="617"/>
      <c r="X191" s="620"/>
      <c r="Y191" s="620"/>
      <c r="Z191" s="620"/>
    </row>
    <row r="192" spans="1:26" ht="15" customHeight="1">
      <c r="A192" s="563"/>
      <c r="B192" s="568"/>
      <c r="C192" s="569"/>
      <c r="D192" s="563"/>
      <c r="E192" s="563"/>
      <c r="F192" s="563"/>
      <c r="G192" s="563"/>
      <c r="H192" s="568"/>
      <c r="I192" s="573"/>
      <c r="J192" s="569"/>
      <c r="K192" s="563"/>
      <c r="L192" s="568"/>
      <c r="M192" s="569"/>
      <c r="N192" s="563"/>
      <c r="O192" s="568"/>
      <c r="P192" s="569"/>
      <c r="Q192" s="584"/>
      <c r="R192" s="576"/>
      <c r="S192" s="576"/>
      <c r="T192" s="579"/>
      <c r="U192" s="563"/>
      <c r="V192" s="563"/>
      <c r="W192" s="617"/>
      <c r="X192" s="620"/>
      <c r="Y192" s="620"/>
      <c r="Z192" s="620"/>
    </row>
    <row r="193" spans="1:26" ht="15.75" customHeight="1" thickBot="1">
      <c r="A193" s="564"/>
      <c r="B193" s="570"/>
      <c r="C193" s="571"/>
      <c r="D193" s="564"/>
      <c r="E193" s="564"/>
      <c r="F193" s="564"/>
      <c r="G193" s="564"/>
      <c r="H193" s="570"/>
      <c r="I193" s="574"/>
      <c r="J193" s="571"/>
      <c r="K193" s="564"/>
      <c r="L193" s="570"/>
      <c r="M193" s="571"/>
      <c r="N193" s="564"/>
      <c r="O193" s="570"/>
      <c r="P193" s="571"/>
      <c r="Q193" s="585"/>
      <c r="R193" s="577"/>
      <c r="S193" s="577"/>
      <c r="T193" s="580"/>
      <c r="U193" s="564"/>
      <c r="V193" s="564"/>
      <c r="W193" s="618"/>
      <c r="X193" s="621"/>
      <c r="Y193" s="621"/>
      <c r="Z193" s="621"/>
    </row>
    <row r="194" spans="1:26" ht="15.75" customHeight="1">
      <c r="A194" s="565" t="s">
        <v>666</v>
      </c>
      <c r="B194" s="566" t="s">
        <v>927</v>
      </c>
      <c r="C194" s="567"/>
      <c r="D194" s="565" t="s">
        <v>928</v>
      </c>
      <c r="E194" s="565" t="s">
        <v>441</v>
      </c>
      <c r="F194" s="565" t="s">
        <v>897</v>
      </c>
      <c r="G194" s="565" t="s">
        <v>898</v>
      </c>
      <c r="H194" s="566" t="s">
        <v>878</v>
      </c>
      <c r="I194" s="572"/>
      <c r="J194" s="567"/>
      <c r="K194" s="562" t="s">
        <v>444</v>
      </c>
      <c r="L194" s="566" t="s">
        <v>676</v>
      </c>
      <c r="M194" s="567"/>
      <c r="N194" s="581">
        <v>44197</v>
      </c>
      <c r="O194" s="582" t="s">
        <v>879</v>
      </c>
      <c r="P194" s="567"/>
      <c r="Q194" s="583" t="s">
        <v>885</v>
      </c>
      <c r="R194" s="586" t="s">
        <v>987</v>
      </c>
      <c r="S194" s="575" t="s">
        <v>988</v>
      </c>
      <c r="T194" s="578" t="s">
        <v>963</v>
      </c>
      <c r="U194" s="613" t="s">
        <v>1202</v>
      </c>
      <c r="V194" s="613" t="s">
        <v>1216</v>
      </c>
      <c r="W194" s="616">
        <v>1</v>
      </c>
      <c r="X194" s="619"/>
      <c r="Y194" s="619"/>
      <c r="Z194" s="619">
        <f t="shared" ref="Z194" si="23">+W194+X194+Y194</f>
        <v>1</v>
      </c>
    </row>
    <row r="195" spans="1:26" ht="15" customHeight="1">
      <c r="A195" s="563"/>
      <c r="B195" s="568"/>
      <c r="C195" s="569"/>
      <c r="D195" s="563"/>
      <c r="E195" s="563"/>
      <c r="F195" s="563"/>
      <c r="G195" s="563"/>
      <c r="H195" s="568"/>
      <c r="I195" s="573"/>
      <c r="J195" s="569"/>
      <c r="K195" s="563"/>
      <c r="L195" s="568"/>
      <c r="M195" s="569"/>
      <c r="N195" s="563"/>
      <c r="O195" s="568"/>
      <c r="P195" s="569"/>
      <c r="Q195" s="584"/>
      <c r="R195" s="576"/>
      <c r="S195" s="576"/>
      <c r="T195" s="579"/>
      <c r="U195" s="563"/>
      <c r="V195" s="563"/>
      <c r="W195" s="617"/>
      <c r="X195" s="620"/>
      <c r="Y195" s="620"/>
      <c r="Z195" s="620"/>
    </row>
    <row r="196" spans="1:26" ht="15" customHeight="1">
      <c r="A196" s="563"/>
      <c r="B196" s="568"/>
      <c r="C196" s="569"/>
      <c r="D196" s="563"/>
      <c r="E196" s="563"/>
      <c r="F196" s="563"/>
      <c r="G196" s="563"/>
      <c r="H196" s="568"/>
      <c r="I196" s="573"/>
      <c r="J196" s="569"/>
      <c r="K196" s="563"/>
      <c r="L196" s="568"/>
      <c r="M196" s="569"/>
      <c r="N196" s="563"/>
      <c r="O196" s="568"/>
      <c r="P196" s="569"/>
      <c r="Q196" s="584"/>
      <c r="R196" s="576"/>
      <c r="S196" s="576"/>
      <c r="T196" s="579"/>
      <c r="U196" s="563"/>
      <c r="V196" s="563"/>
      <c r="W196" s="617"/>
      <c r="X196" s="620"/>
      <c r="Y196" s="620"/>
      <c r="Z196" s="620"/>
    </row>
    <row r="197" spans="1:26" ht="15" customHeight="1">
      <c r="A197" s="563"/>
      <c r="B197" s="568"/>
      <c r="C197" s="569"/>
      <c r="D197" s="563"/>
      <c r="E197" s="563"/>
      <c r="F197" s="563"/>
      <c r="G197" s="563"/>
      <c r="H197" s="568"/>
      <c r="I197" s="573"/>
      <c r="J197" s="569"/>
      <c r="K197" s="563"/>
      <c r="L197" s="568"/>
      <c r="M197" s="569"/>
      <c r="N197" s="563"/>
      <c r="O197" s="568"/>
      <c r="P197" s="569"/>
      <c r="Q197" s="584"/>
      <c r="R197" s="576"/>
      <c r="S197" s="576"/>
      <c r="T197" s="579"/>
      <c r="U197" s="563"/>
      <c r="V197" s="563"/>
      <c r="W197" s="617"/>
      <c r="X197" s="620"/>
      <c r="Y197" s="620"/>
      <c r="Z197" s="620"/>
    </row>
    <row r="198" spans="1:26" ht="15" customHeight="1">
      <c r="A198" s="563"/>
      <c r="B198" s="568"/>
      <c r="C198" s="569"/>
      <c r="D198" s="563"/>
      <c r="E198" s="563"/>
      <c r="F198" s="563"/>
      <c r="G198" s="563"/>
      <c r="H198" s="568"/>
      <c r="I198" s="573"/>
      <c r="J198" s="569"/>
      <c r="K198" s="563"/>
      <c r="L198" s="568"/>
      <c r="M198" s="569"/>
      <c r="N198" s="563"/>
      <c r="O198" s="568"/>
      <c r="P198" s="569"/>
      <c r="Q198" s="584"/>
      <c r="R198" s="576"/>
      <c r="S198" s="576"/>
      <c r="T198" s="579"/>
      <c r="U198" s="563"/>
      <c r="V198" s="563"/>
      <c r="W198" s="617"/>
      <c r="X198" s="620"/>
      <c r="Y198" s="620"/>
      <c r="Z198" s="620"/>
    </row>
    <row r="199" spans="1:26" ht="15" customHeight="1">
      <c r="A199" s="563"/>
      <c r="B199" s="568"/>
      <c r="C199" s="569"/>
      <c r="D199" s="563"/>
      <c r="E199" s="563"/>
      <c r="F199" s="563"/>
      <c r="G199" s="563"/>
      <c r="H199" s="568"/>
      <c r="I199" s="573"/>
      <c r="J199" s="569"/>
      <c r="K199" s="563"/>
      <c r="L199" s="568"/>
      <c r="M199" s="569"/>
      <c r="N199" s="563"/>
      <c r="O199" s="568"/>
      <c r="P199" s="569"/>
      <c r="Q199" s="584"/>
      <c r="R199" s="576"/>
      <c r="S199" s="576"/>
      <c r="T199" s="579"/>
      <c r="U199" s="563"/>
      <c r="V199" s="563"/>
      <c r="W199" s="617"/>
      <c r="X199" s="620"/>
      <c r="Y199" s="620"/>
      <c r="Z199" s="620"/>
    </row>
    <row r="200" spans="1:26" ht="15.75" customHeight="1" thickBot="1">
      <c r="A200" s="564"/>
      <c r="B200" s="570"/>
      <c r="C200" s="571"/>
      <c r="D200" s="564"/>
      <c r="E200" s="564"/>
      <c r="F200" s="564"/>
      <c r="G200" s="564"/>
      <c r="H200" s="570"/>
      <c r="I200" s="574"/>
      <c r="J200" s="571"/>
      <c r="K200" s="564"/>
      <c r="L200" s="570"/>
      <c r="M200" s="571"/>
      <c r="N200" s="564"/>
      <c r="O200" s="570"/>
      <c r="P200" s="571"/>
      <c r="Q200" s="585"/>
      <c r="R200" s="577"/>
      <c r="S200" s="577"/>
      <c r="T200" s="580"/>
      <c r="U200" s="564"/>
      <c r="V200" s="564"/>
      <c r="W200" s="618"/>
      <c r="X200" s="621"/>
      <c r="Y200" s="621"/>
      <c r="Z200" s="621"/>
    </row>
    <row r="201" spans="1:26" ht="15.75" customHeight="1">
      <c r="A201" s="565" t="s">
        <v>666</v>
      </c>
      <c r="B201" s="566" t="s">
        <v>927</v>
      </c>
      <c r="C201" s="567"/>
      <c r="D201" s="565" t="s">
        <v>928</v>
      </c>
      <c r="E201" s="565" t="s">
        <v>441</v>
      </c>
      <c r="F201" s="565" t="s">
        <v>905</v>
      </c>
      <c r="G201" s="565" t="s">
        <v>906</v>
      </c>
      <c r="H201" s="566" t="s">
        <v>926</v>
      </c>
      <c r="I201" s="572"/>
      <c r="J201" s="567"/>
      <c r="K201" s="562" t="s">
        <v>444</v>
      </c>
      <c r="L201" s="566" t="s">
        <v>669</v>
      </c>
      <c r="M201" s="567"/>
      <c r="N201" s="581">
        <v>44197</v>
      </c>
      <c r="O201" s="582" t="s">
        <v>879</v>
      </c>
      <c r="P201" s="567"/>
      <c r="Q201" s="583" t="s">
        <v>885</v>
      </c>
      <c r="R201" s="586" t="s">
        <v>991</v>
      </c>
      <c r="S201" s="575" t="s">
        <v>988</v>
      </c>
      <c r="T201" s="578" t="s">
        <v>963</v>
      </c>
      <c r="U201" s="613" t="s">
        <v>1206</v>
      </c>
      <c r="V201" s="613" t="s">
        <v>1207</v>
      </c>
      <c r="W201" s="616">
        <v>1</v>
      </c>
      <c r="X201" s="619"/>
      <c r="Y201" s="619"/>
      <c r="Z201" s="619">
        <f t="shared" ref="Z201" si="24">+W201+X201+Y201</f>
        <v>1</v>
      </c>
    </row>
    <row r="202" spans="1:26" ht="15" customHeight="1">
      <c r="A202" s="563"/>
      <c r="B202" s="568"/>
      <c r="C202" s="569"/>
      <c r="D202" s="563"/>
      <c r="E202" s="563"/>
      <c r="F202" s="563"/>
      <c r="G202" s="563"/>
      <c r="H202" s="568"/>
      <c r="I202" s="573"/>
      <c r="J202" s="569"/>
      <c r="K202" s="563"/>
      <c r="L202" s="568"/>
      <c r="M202" s="569"/>
      <c r="N202" s="563"/>
      <c r="O202" s="568"/>
      <c r="P202" s="569"/>
      <c r="Q202" s="584"/>
      <c r="R202" s="576"/>
      <c r="S202" s="576"/>
      <c r="T202" s="579"/>
      <c r="U202" s="563"/>
      <c r="V202" s="563"/>
      <c r="W202" s="617"/>
      <c r="X202" s="620"/>
      <c r="Y202" s="620"/>
      <c r="Z202" s="620"/>
    </row>
    <row r="203" spans="1:26" ht="15" customHeight="1">
      <c r="A203" s="563"/>
      <c r="B203" s="568"/>
      <c r="C203" s="569"/>
      <c r="D203" s="563"/>
      <c r="E203" s="563"/>
      <c r="F203" s="563"/>
      <c r="G203" s="563"/>
      <c r="H203" s="568"/>
      <c r="I203" s="573"/>
      <c r="J203" s="569"/>
      <c r="K203" s="563"/>
      <c r="L203" s="568"/>
      <c r="M203" s="569"/>
      <c r="N203" s="563"/>
      <c r="O203" s="568"/>
      <c r="P203" s="569"/>
      <c r="Q203" s="584"/>
      <c r="R203" s="576"/>
      <c r="S203" s="576"/>
      <c r="T203" s="579"/>
      <c r="U203" s="563"/>
      <c r="V203" s="563"/>
      <c r="W203" s="617"/>
      <c r="X203" s="620"/>
      <c r="Y203" s="620"/>
      <c r="Z203" s="620"/>
    </row>
    <row r="204" spans="1:26" ht="15" customHeight="1">
      <c r="A204" s="563"/>
      <c r="B204" s="568"/>
      <c r="C204" s="569"/>
      <c r="D204" s="563"/>
      <c r="E204" s="563"/>
      <c r="F204" s="563"/>
      <c r="G204" s="563"/>
      <c r="H204" s="568"/>
      <c r="I204" s="573"/>
      <c r="J204" s="569"/>
      <c r="K204" s="563"/>
      <c r="L204" s="568"/>
      <c r="M204" s="569"/>
      <c r="N204" s="563"/>
      <c r="O204" s="568"/>
      <c r="P204" s="569"/>
      <c r="Q204" s="584"/>
      <c r="R204" s="576"/>
      <c r="S204" s="576"/>
      <c r="T204" s="579"/>
      <c r="U204" s="563"/>
      <c r="V204" s="563"/>
      <c r="W204" s="617"/>
      <c r="X204" s="620"/>
      <c r="Y204" s="620"/>
      <c r="Z204" s="620"/>
    </row>
    <row r="205" spans="1:26" ht="15" customHeight="1">
      <c r="A205" s="563"/>
      <c r="B205" s="568"/>
      <c r="C205" s="569"/>
      <c r="D205" s="563"/>
      <c r="E205" s="563"/>
      <c r="F205" s="563"/>
      <c r="G205" s="563"/>
      <c r="H205" s="568"/>
      <c r="I205" s="573"/>
      <c r="J205" s="569"/>
      <c r="K205" s="563"/>
      <c r="L205" s="568"/>
      <c r="M205" s="569"/>
      <c r="N205" s="563"/>
      <c r="O205" s="568"/>
      <c r="P205" s="569"/>
      <c r="Q205" s="584"/>
      <c r="R205" s="576"/>
      <c r="S205" s="576"/>
      <c r="T205" s="579"/>
      <c r="U205" s="563"/>
      <c r="V205" s="563"/>
      <c r="W205" s="617"/>
      <c r="X205" s="620"/>
      <c r="Y205" s="620"/>
      <c r="Z205" s="620"/>
    </row>
    <row r="206" spans="1:26" ht="15" customHeight="1">
      <c r="A206" s="563"/>
      <c r="B206" s="568"/>
      <c r="C206" s="569"/>
      <c r="D206" s="563"/>
      <c r="E206" s="563"/>
      <c r="F206" s="563"/>
      <c r="G206" s="563"/>
      <c r="H206" s="568"/>
      <c r="I206" s="573"/>
      <c r="J206" s="569"/>
      <c r="K206" s="563"/>
      <c r="L206" s="568"/>
      <c r="M206" s="569"/>
      <c r="N206" s="563"/>
      <c r="O206" s="568"/>
      <c r="P206" s="569"/>
      <c r="Q206" s="584"/>
      <c r="R206" s="576"/>
      <c r="S206" s="576"/>
      <c r="T206" s="579"/>
      <c r="U206" s="563"/>
      <c r="V206" s="563"/>
      <c r="W206" s="617"/>
      <c r="X206" s="620"/>
      <c r="Y206" s="620"/>
      <c r="Z206" s="620"/>
    </row>
    <row r="207" spans="1:26" ht="15.75" customHeight="1" thickBot="1">
      <c r="A207" s="564"/>
      <c r="B207" s="570"/>
      <c r="C207" s="571"/>
      <c r="D207" s="564"/>
      <c r="E207" s="564"/>
      <c r="F207" s="564"/>
      <c r="G207" s="564"/>
      <c r="H207" s="570"/>
      <c r="I207" s="574"/>
      <c r="J207" s="571"/>
      <c r="K207" s="564"/>
      <c r="L207" s="570"/>
      <c r="M207" s="571"/>
      <c r="N207" s="564"/>
      <c r="O207" s="570"/>
      <c r="P207" s="571"/>
      <c r="Q207" s="585"/>
      <c r="R207" s="577"/>
      <c r="S207" s="577"/>
      <c r="T207" s="580"/>
      <c r="U207" s="564"/>
      <c r="V207" s="564"/>
      <c r="W207" s="618"/>
      <c r="X207" s="621"/>
      <c r="Y207" s="621"/>
      <c r="Z207" s="621"/>
    </row>
    <row r="208" spans="1:26" ht="15.75" customHeight="1">
      <c r="A208" s="565" t="s">
        <v>666</v>
      </c>
      <c r="B208" s="566" t="s">
        <v>929</v>
      </c>
      <c r="C208" s="567"/>
      <c r="D208" s="565" t="s">
        <v>930</v>
      </c>
      <c r="E208" s="565" t="s">
        <v>441</v>
      </c>
      <c r="F208" s="565" t="s">
        <v>897</v>
      </c>
      <c r="G208" s="565" t="s">
        <v>898</v>
      </c>
      <c r="H208" s="566" t="s">
        <v>878</v>
      </c>
      <c r="I208" s="572"/>
      <c r="J208" s="567"/>
      <c r="K208" s="562" t="s">
        <v>444</v>
      </c>
      <c r="L208" s="566" t="s">
        <v>676</v>
      </c>
      <c r="M208" s="567"/>
      <c r="N208" s="581">
        <v>44197</v>
      </c>
      <c r="O208" s="582" t="s">
        <v>879</v>
      </c>
      <c r="P208" s="567"/>
      <c r="Q208" s="583" t="s">
        <v>885</v>
      </c>
      <c r="R208" s="586" t="s">
        <v>987</v>
      </c>
      <c r="S208" s="575" t="s">
        <v>988</v>
      </c>
      <c r="T208" s="578" t="s">
        <v>963</v>
      </c>
      <c r="U208" s="613" t="s">
        <v>1202</v>
      </c>
      <c r="V208" s="613" t="s">
        <v>1223</v>
      </c>
      <c r="W208" s="616">
        <v>1</v>
      </c>
      <c r="X208" s="619"/>
      <c r="Y208" s="619"/>
      <c r="Z208" s="619">
        <f t="shared" ref="Z208" si="25">+W208+X208+Y208</f>
        <v>1</v>
      </c>
    </row>
    <row r="209" spans="1:26" ht="15" customHeight="1">
      <c r="A209" s="563"/>
      <c r="B209" s="568"/>
      <c r="C209" s="569"/>
      <c r="D209" s="563"/>
      <c r="E209" s="563"/>
      <c r="F209" s="563"/>
      <c r="G209" s="563"/>
      <c r="H209" s="568"/>
      <c r="I209" s="573"/>
      <c r="J209" s="569"/>
      <c r="K209" s="563"/>
      <c r="L209" s="568"/>
      <c r="M209" s="569"/>
      <c r="N209" s="563"/>
      <c r="O209" s="568"/>
      <c r="P209" s="569"/>
      <c r="Q209" s="584"/>
      <c r="R209" s="576"/>
      <c r="S209" s="576"/>
      <c r="T209" s="579"/>
      <c r="U209" s="563"/>
      <c r="V209" s="563"/>
      <c r="W209" s="617"/>
      <c r="X209" s="620"/>
      <c r="Y209" s="620"/>
      <c r="Z209" s="620"/>
    </row>
    <row r="210" spans="1:26" ht="15" customHeight="1">
      <c r="A210" s="563"/>
      <c r="B210" s="568"/>
      <c r="C210" s="569"/>
      <c r="D210" s="563"/>
      <c r="E210" s="563"/>
      <c r="F210" s="563"/>
      <c r="G210" s="563"/>
      <c r="H210" s="568"/>
      <c r="I210" s="573"/>
      <c r="J210" s="569"/>
      <c r="K210" s="563"/>
      <c r="L210" s="568"/>
      <c r="M210" s="569"/>
      <c r="N210" s="563"/>
      <c r="O210" s="568"/>
      <c r="P210" s="569"/>
      <c r="Q210" s="584"/>
      <c r="R210" s="576"/>
      <c r="S210" s="576"/>
      <c r="T210" s="579"/>
      <c r="U210" s="563"/>
      <c r="V210" s="563"/>
      <c r="W210" s="617"/>
      <c r="X210" s="620"/>
      <c r="Y210" s="620"/>
      <c r="Z210" s="620"/>
    </row>
    <row r="211" spans="1:26" ht="15" customHeight="1">
      <c r="A211" s="563"/>
      <c r="B211" s="568"/>
      <c r="C211" s="569"/>
      <c r="D211" s="563"/>
      <c r="E211" s="563"/>
      <c r="F211" s="563"/>
      <c r="G211" s="563"/>
      <c r="H211" s="568"/>
      <c r="I211" s="573"/>
      <c r="J211" s="569"/>
      <c r="K211" s="563"/>
      <c r="L211" s="568"/>
      <c r="M211" s="569"/>
      <c r="N211" s="563"/>
      <c r="O211" s="568"/>
      <c r="P211" s="569"/>
      <c r="Q211" s="584"/>
      <c r="R211" s="576"/>
      <c r="S211" s="576"/>
      <c r="T211" s="579"/>
      <c r="U211" s="563"/>
      <c r="V211" s="563"/>
      <c r="W211" s="617"/>
      <c r="X211" s="620"/>
      <c r="Y211" s="620"/>
      <c r="Z211" s="620"/>
    </row>
    <row r="212" spans="1:26" ht="15" customHeight="1">
      <c r="A212" s="563"/>
      <c r="B212" s="568"/>
      <c r="C212" s="569"/>
      <c r="D212" s="563"/>
      <c r="E212" s="563"/>
      <c r="F212" s="563"/>
      <c r="G212" s="563"/>
      <c r="H212" s="568"/>
      <c r="I212" s="573"/>
      <c r="J212" s="569"/>
      <c r="K212" s="563"/>
      <c r="L212" s="568"/>
      <c r="M212" s="569"/>
      <c r="N212" s="563"/>
      <c r="O212" s="568"/>
      <c r="P212" s="569"/>
      <c r="Q212" s="584"/>
      <c r="R212" s="576"/>
      <c r="S212" s="576"/>
      <c r="T212" s="579"/>
      <c r="U212" s="563"/>
      <c r="V212" s="563"/>
      <c r="W212" s="617"/>
      <c r="X212" s="620"/>
      <c r="Y212" s="620"/>
      <c r="Z212" s="620"/>
    </row>
    <row r="213" spans="1:26" ht="15" customHeight="1">
      <c r="A213" s="563"/>
      <c r="B213" s="568"/>
      <c r="C213" s="569"/>
      <c r="D213" s="563"/>
      <c r="E213" s="563"/>
      <c r="F213" s="563"/>
      <c r="G213" s="563"/>
      <c r="H213" s="568"/>
      <c r="I213" s="573"/>
      <c r="J213" s="569"/>
      <c r="K213" s="563"/>
      <c r="L213" s="568"/>
      <c r="M213" s="569"/>
      <c r="N213" s="563"/>
      <c r="O213" s="568"/>
      <c r="P213" s="569"/>
      <c r="Q213" s="584"/>
      <c r="R213" s="576"/>
      <c r="S213" s="576"/>
      <c r="T213" s="579"/>
      <c r="U213" s="563"/>
      <c r="V213" s="563"/>
      <c r="W213" s="617"/>
      <c r="X213" s="620"/>
      <c r="Y213" s="620"/>
      <c r="Z213" s="620"/>
    </row>
    <row r="214" spans="1:26" ht="15.75" customHeight="1" thickBot="1">
      <c r="A214" s="564"/>
      <c r="B214" s="570"/>
      <c r="C214" s="571"/>
      <c r="D214" s="564"/>
      <c r="E214" s="564"/>
      <c r="F214" s="564"/>
      <c r="G214" s="564"/>
      <c r="H214" s="570"/>
      <c r="I214" s="574"/>
      <c r="J214" s="571"/>
      <c r="K214" s="564"/>
      <c r="L214" s="570"/>
      <c r="M214" s="571"/>
      <c r="N214" s="564"/>
      <c r="O214" s="570"/>
      <c r="P214" s="571"/>
      <c r="Q214" s="585"/>
      <c r="R214" s="577"/>
      <c r="S214" s="577"/>
      <c r="T214" s="580"/>
      <c r="U214" s="564"/>
      <c r="V214" s="564"/>
      <c r="W214" s="618"/>
      <c r="X214" s="621"/>
      <c r="Y214" s="621"/>
      <c r="Z214" s="621"/>
    </row>
    <row r="215" spans="1:26" ht="15.75" customHeight="1">
      <c r="A215" s="565" t="s">
        <v>666</v>
      </c>
      <c r="B215" s="566" t="s">
        <v>931</v>
      </c>
      <c r="C215" s="567"/>
      <c r="D215" s="565" t="s">
        <v>932</v>
      </c>
      <c r="E215" s="565" t="s">
        <v>441</v>
      </c>
      <c r="F215" s="565" t="s">
        <v>897</v>
      </c>
      <c r="G215" s="565" t="s">
        <v>898</v>
      </c>
      <c r="H215" s="566" t="s">
        <v>878</v>
      </c>
      <c r="I215" s="572"/>
      <c r="J215" s="567"/>
      <c r="K215" s="562" t="s">
        <v>444</v>
      </c>
      <c r="L215" s="566" t="s">
        <v>676</v>
      </c>
      <c r="M215" s="567"/>
      <c r="N215" s="581">
        <v>44197</v>
      </c>
      <c r="O215" s="582" t="s">
        <v>879</v>
      </c>
      <c r="P215" s="567"/>
      <c r="Q215" s="583" t="s">
        <v>885</v>
      </c>
      <c r="R215" s="586" t="s">
        <v>987</v>
      </c>
      <c r="S215" s="575" t="s">
        <v>988</v>
      </c>
      <c r="T215" s="578" t="s">
        <v>963</v>
      </c>
      <c r="U215" s="613" t="s">
        <v>1202</v>
      </c>
      <c r="V215" s="613" t="s">
        <v>1223</v>
      </c>
      <c r="W215" s="616">
        <v>1</v>
      </c>
      <c r="X215" s="619"/>
      <c r="Y215" s="619"/>
      <c r="Z215" s="619">
        <f t="shared" ref="Z215" si="26">+W215+X215+Y215</f>
        <v>1</v>
      </c>
    </row>
    <row r="216" spans="1:26" ht="15" customHeight="1">
      <c r="A216" s="563"/>
      <c r="B216" s="568"/>
      <c r="C216" s="569"/>
      <c r="D216" s="563"/>
      <c r="E216" s="563"/>
      <c r="F216" s="563"/>
      <c r="G216" s="563"/>
      <c r="H216" s="568"/>
      <c r="I216" s="573"/>
      <c r="J216" s="569"/>
      <c r="K216" s="563"/>
      <c r="L216" s="568"/>
      <c r="M216" s="569"/>
      <c r="N216" s="563"/>
      <c r="O216" s="568"/>
      <c r="P216" s="569"/>
      <c r="Q216" s="584"/>
      <c r="R216" s="576"/>
      <c r="S216" s="576"/>
      <c r="T216" s="579"/>
      <c r="U216" s="563"/>
      <c r="V216" s="563"/>
      <c r="W216" s="617"/>
      <c r="X216" s="620"/>
      <c r="Y216" s="620"/>
      <c r="Z216" s="620"/>
    </row>
    <row r="217" spans="1:26" ht="15" customHeight="1">
      <c r="A217" s="563"/>
      <c r="B217" s="568"/>
      <c r="C217" s="569"/>
      <c r="D217" s="563"/>
      <c r="E217" s="563"/>
      <c r="F217" s="563"/>
      <c r="G217" s="563"/>
      <c r="H217" s="568"/>
      <c r="I217" s="573"/>
      <c r="J217" s="569"/>
      <c r="K217" s="563"/>
      <c r="L217" s="568"/>
      <c r="M217" s="569"/>
      <c r="N217" s="563"/>
      <c r="O217" s="568"/>
      <c r="P217" s="569"/>
      <c r="Q217" s="584"/>
      <c r="R217" s="576"/>
      <c r="S217" s="576"/>
      <c r="T217" s="579"/>
      <c r="U217" s="563"/>
      <c r="V217" s="563"/>
      <c r="W217" s="617"/>
      <c r="X217" s="620"/>
      <c r="Y217" s="620"/>
      <c r="Z217" s="620"/>
    </row>
    <row r="218" spans="1:26" ht="15" customHeight="1">
      <c r="A218" s="563"/>
      <c r="B218" s="568"/>
      <c r="C218" s="569"/>
      <c r="D218" s="563"/>
      <c r="E218" s="563"/>
      <c r="F218" s="563"/>
      <c r="G218" s="563"/>
      <c r="H218" s="568"/>
      <c r="I218" s="573"/>
      <c r="J218" s="569"/>
      <c r="K218" s="563"/>
      <c r="L218" s="568"/>
      <c r="M218" s="569"/>
      <c r="N218" s="563"/>
      <c r="O218" s="568"/>
      <c r="P218" s="569"/>
      <c r="Q218" s="584"/>
      <c r="R218" s="576"/>
      <c r="S218" s="576"/>
      <c r="T218" s="579"/>
      <c r="U218" s="563"/>
      <c r="V218" s="563"/>
      <c r="W218" s="617"/>
      <c r="X218" s="620"/>
      <c r="Y218" s="620"/>
      <c r="Z218" s="620"/>
    </row>
    <row r="219" spans="1:26" ht="15" customHeight="1">
      <c r="A219" s="563"/>
      <c r="B219" s="568"/>
      <c r="C219" s="569"/>
      <c r="D219" s="563"/>
      <c r="E219" s="563"/>
      <c r="F219" s="563"/>
      <c r="G219" s="563"/>
      <c r="H219" s="568"/>
      <c r="I219" s="573"/>
      <c r="J219" s="569"/>
      <c r="K219" s="563"/>
      <c r="L219" s="568"/>
      <c r="M219" s="569"/>
      <c r="N219" s="563"/>
      <c r="O219" s="568"/>
      <c r="P219" s="569"/>
      <c r="Q219" s="584"/>
      <c r="R219" s="576"/>
      <c r="S219" s="576"/>
      <c r="T219" s="579"/>
      <c r="U219" s="563"/>
      <c r="V219" s="563"/>
      <c r="W219" s="617"/>
      <c r="X219" s="620"/>
      <c r="Y219" s="620"/>
      <c r="Z219" s="620"/>
    </row>
    <row r="220" spans="1:26" ht="15" customHeight="1">
      <c r="A220" s="563"/>
      <c r="B220" s="568"/>
      <c r="C220" s="569"/>
      <c r="D220" s="563"/>
      <c r="E220" s="563"/>
      <c r="F220" s="563"/>
      <c r="G220" s="563"/>
      <c r="H220" s="568"/>
      <c r="I220" s="573"/>
      <c r="J220" s="569"/>
      <c r="K220" s="563"/>
      <c r="L220" s="568"/>
      <c r="M220" s="569"/>
      <c r="N220" s="563"/>
      <c r="O220" s="568"/>
      <c r="P220" s="569"/>
      <c r="Q220" s="584"/>
      <c r="R220" s="576"/>
      <c r="S220" s="576"/>
      <c r="T220" s="579"/>
      <c r="U220" s="563"/>
      <c r="V220" s="563"/>
      <c r="W220" s="617"/>
      <c r="X220" s="620"/>
      <c r="Y220" s="620"/>
      <c r="Z220" s="620"/>
    </row>
    <row r="221" spans="1:26" ht="15.75" customHeight="1" thickBot="1">
      <c r="A221" s="564"/>
      <c r="B221" s="570"/>
      <c r="C221" s="571"/>
      <c r="D221" s="564"/>
      <c r="E221" s="564"/>
      <c r="F221" s="564"/>
      <c r="G221" s="564"/>
      <c r="H221" s="570"/>
      <c r="I221" s="574"/>
      <c r="J221" s="571"/>
      <c r="K221" s="564"/>
      <c r="L221" s="570"/>
      <c r="M221" s="571"/>
      <c r="N221" s="564"/>
      <c r="O221" s="570"/>
      <c r="P221" s="571"/>
      <c r="Q221" s="585"/>
      <c r="R221" s="576"/>
      <c r="S221" s="577"/>
      <c r="T221" s="580"/>
      <c r="U221" s="564"/>
      <c r="V221" s="564"/>
      <c r="W221" s="618"/>
      <c r="X221" s="621"/>
      <c r="Y221" s="621"/>
      <c r="Z221" s="621"/>
    </row>
    <row r="222" spans="1:26" ht="32.25" customHeight="1">
      <c r="A222" s="565" t="s">
        <v>666</v>
      </c>
      <c r="B222" s="566" t="s">
        <v>931</v>
      </c>
      <c r="C222" s="567"/>
      <c r="D222" s="565" t="s">
        <v>932</v>
      </c>
      <c r="E222" s="565" t="s">
        <v>441</v>
      </c>
      <c r="F222" s="565" t="s">
        <v>933</v>
      </c>
      <c r="G222" s="565" t="s">
        <v>881</v>
      </c>
      <c r="H222" s="566" t="s">
        <v>882</v>
      </c>
      <c r="I222" s="572"/>
      <c r="J222" s="567"/>
      <c r="K222" s="562" t="s">
        <v>883</v>
      </c>
      <c r="L222" s="566" t="s">
        <v>884</v>
      </c>
      <c r="M222" s="567"/>
      <c r="N222" s="581">
        <v>44197</v>
      </c>
      <c r="O222" s="582" t="s">
        <v>879</v>
      </c>
      <c r="P222" s="567"/>
      <c r="Q222" s="582" t="s">
        <v>885</v>
      </c>
      <c r="R222" s="604" t="s">
        <v>989</v>
      </c>
      <c r="S222" s="601" t="s">
        <v>988</v>
      </c>
      <c r="T222" s="578" t="s">
        <v>963</v>
      </c>
      <c r="U222" s="613" t="s">
        <v>1194</v>
      </c>
      <c r="V222" s="613" t="s">
        <v>1195</v>
      </c>
      <c r="W222" s="616">
        <v>1</v>
      </c>
      <c r="X222" s="619"/>
      <c r="Y222" s="619"/>
      <c r="Z222" s="619">
        <f t="shared" ref="Z222" si="27">+W222+X222+Y222</f>
        <v>1</v>
      </c>
    </row>
    <row r="223" spans="1:26" ht="15" customHeight="1">
      <c r="A223" s="563"/>
      <c r="B223" s="568"/>
      <c r="C223" s="569"/>
      <c r="D223" s="563"/>
      <c r="E223" s="563"/>
      <c r="F223" s="563"/>
      <c r="G223" s="563"/>
      <c r="H223" s="568"/>
      <c r="I223" s="573"/>
      <c r="J223" s="569"/>
      <c r="K223" s="563"/>
      <c r="L223" s="568"/>
      <c r="M223" s="569"/>
      <c r="N223" s="563"/>
      <c r="O223" s="568"/>
      <c r="P223" s="569"/>
      <c r="Q223" s="599"/>
      <c r="R223" s="605"/>
      <c r="S223" s="602"/>
      <c r="T223" s="579"/>
      <c r="U223" s="614"/>
      <c r="V223" s="563"/>
      <c r="W223" s="617"/>
      <c r="X223" s="620"/>
      <c r="Y223" s="620"/>
      <c r="Z223" s="620"/>
    </row>
    <row r="224" spans="1:26" ht="15" customHeight="1">
      <c r="A224" s="563"/>
      <c r="B224" s="568"/>
      <c r="C224" s="569"/>
      <c r="D224" s="563"/>
      <c r="E224" s="563"/>
      <c r="F224" s="563"/>
      <c r="G224" s="563"/>
      <c r="H224" s="568"/>
      <c r="I224" s="573"/>
      <c r="J224" s="569"/>
      <c r="K224" s="563"/>
      <c r="L224" s="568"/>
      <c r="M224" s="569"/>
      <c r="N224" s="563"/>
      <c r="O224" s="568"/>
      <c r="P224" s="569"/>
      <c r="Q224" s="599"/>
      <c r="R224" s="605"/>
      <c r="S224" s="602"/>
      <c r="T224" s="579"/>
      <c r="U224" s="614"/>
      <c r="V224" s="563"/>
      <c r="W224" s="617"/>
      <c r="X224" s="620"/>
      <c r="Y224" s="620"/>
      <c r="Z224" s="620"/>
    </row>
    <row r="225" spans="1:26" ht="15" customHeight="1">
      <c r="A225" s="563"/>
      <c r="B225" s="568"/>
      <c r="C225" s="569"/>
      <c r="D225" s="563"/>
      <c r="E225" s="563"/>
      <c r="F225" s="563"/>
      <c r="G225" s="563"/>
      <c r="H225" s="568"/>
      <c r="I225" s="573"/>
      <c r="J225" s="569"/>
      <c r="K225" s="563"/>
      <c r="L225" s="568"/>
      <c r="M225" s="569"/>
      <c r="N225" s="563"/>
      <c r="O225" s="568"/>
      <c r="P225" s="569"/>
      <c r="Q225" s="599"/>
      <c r="R225" s="605"/>
      <c r="S225" s="602"/>
      <c r="T225" s="579"/>
      <c r="U225" s="614"/>
      <c r="V225" s="563"/>
      <c r="W225" s="617"/>
      <c r="X225" s="620"/>
      <c r="Y225" s="620"/>
      <c r="Z225" s="620"/>
    </row>
    <row r="226" spans="1:26" ht="15" customHeight="1">
      <c r="A226" s="563"/>
      <c r="B226" s="568"/>
      <c r="C226" s="569"/>
      <c r="D226" s="563"/>
      <c r="E226" s="563"/>
      <c r="F226" s="563"/>
      <c r="G226" s="563"/>
      <c r="H226" s="568"/>
      <c r="I226" s="573"/>
      <c r="J226" s="569"/>
      <c r="K226" s="563"/>
      <c r="L226" s="568"/>
      <c r="M226" s="569"/>
      <c r="N226" s="563"/>
      <c r="O226" s="568"/>
      <c r="P226" s="569"/>
      <c r="Q226" s="599"/>
      <c r="R226" s="605"/>
      <c r="S226" s="602"/>
      <c r="T226" s="579"/>
      <c r="U226" s="614"/>
      <c r="V226" s="563"/>
      <c r="W226" s="617"/>
      <c r="X226" s="620"/>
      <c r="Y226" s="620"/>
      <c r="Z226" s="620"/>
    </row>
    <row r="227" spans="1:26" ht="15" customHeight="1">
      <c r="A227" s="563"/>
      <c r="B227" s="568"/>
      <c r="C227" s="569"/>
      <c r="D227" s="563"/>
      <c r="E227" s="563"/>
      <c r="F227" s="563"/>
      <c r="G227" s="563"/>
      <c r="H227" s="568"/>
      <c r="I227" s="573"/>
      <c r="J227" s="569"/>
      <c r="K227" s="563"/>
      <c r="L227" s="568"/>
      <c r="M227" s="569"/>
      <c r="N227" s="563"/>
      <c r="O227" s="568"/>
      <c r="P227" s="569"/>
      <c r="Q227" s="599"/>
      <c r="R227" s="605"/>
      <c r="S227" s="602"/>
      <c r="T227" s="579"/>
      <c r="U227" s="614"/>
      <c r="V227" s="563"/>
      <c r="W227" s="617"/>
      <c r="X227" s="620"/>
      <c r="Y227" s="620"/>
      <c r="Z227" s="620"/>
    </row>
    <row r="228" spans="1:26" ht="15.75" customHeight="1" thickBot="1">
      <c r="A228" s="564"/>
      <c r="B228" s="570"/>
      <c r="C228" s="571"/>
      <c r="D228" s="564"/>
      <c r="E228" s="564"/>
      <c r="F228" s="564"/>
      <c r="G228" s="564"/>
      <c r="H228" s="570"/>
      <c r="I228" s="574"/>
      <c r="J228" s="571"/>
      <c r="K228" s="564"/>
      <c r="L228" s="570"/>
      <c r="M228" s="571"/>
      <c r="N228" s="564"/>
      <c r="O228" s="570"/>
      <c r="P228" s="571"/>
      <c r="Q228" s="600"/>
      <c r="R228" s="606"/>
      <c r="S228" s="603"/>
      <c r="T228" s="580"/>
      <c r="U228" s="615"/>
      <c r="V228" s="564"/>
      <c r="W228" s="618"/>
      <c r="X228" s="621"/>
      <c r="Y228" s="621"/>
      <c r="Z228" s="621"/>
    </row>
    <row r="229" spans="1:26" ht="32.25" customHeight="1">
      <c r="A229" s="565" t="s">
        <v>666</v>
      </c>
      <c r="B229" s="566" t="s">
        <v>934</v>
      </c>
      <c r="C229" s="567"/>
      <c r="D229" s="565" t="s">
        <v>935</v>
      </c>
      <c r="E229" s="565" t="s">
        <v>441</v>
      </c>
      <c r="F229" s="565" t="s">
        <v>933</v>
      </c>
      <c r="G229" s="565" t="s">
        <v>881</v>
      </c>
      <c r="H229" s="566" t="s">
        <v>882</v>
      </c>
      <c r="I229" s="572"/>
      <c r="J229" s="567"/>
      <c r="K229" s="562" t="s">
        <v>883</v>
      </c>
      <c r="L229" s="566" t="s">
        <v>884</v>
      </c>
      <c r="M229" s="567"/>
      <c r="N229" s="581">
        <v>44197</v>
      </c>
      <c r="O229" s="582" t="s">
        <v>879</v>
      </c>
      <c r="P229" s="567"/>
      <c r="Q229" s="582" t="s">
        <v>885</v>
      </c>
      <c r="R229" s="604" t="s">
        <v>989</v>
      </c>
      <c r="S229" s="601" t="s">
        <v>988</v>
      </c>
      <c r="T229" s="578" t="s">
        <v>963</v>
      </c>
      <c r="U229" s="613" t="s">
        <v>1194</v>
      </c>
      <c r="V229" s="613" t="s">
        <v>1195</v>
      </c>
      <c r="W229" s="616">
        <v>1</v>
      </c>
      <c r="X229" s="619"/>
      <c r="Y229" s="619"/>
      <c r="Z229" s="619">
        <f t="shared" ref="Z229" si="28">+W229+X229+Y229</f>
        <v>1</v>
      </c>
    </row>
    <row r="230" spans="1:26" ht="15" customHeight="1">
      <c r="A230" s="563"/>
      <c r="B230" s="568"/>
      <c r="C230" s="569"/>
      <c r="D230" s="563"/>
      <c r="E230" s="563"/>
      <c r="F230" s="563"/>
      <c r="G230" s="563"/>
      <c r="H230" s="568"/>
      <c r="I230" s="573"/>
      <c r="J230" s="569"/>
      <c r="K230" s="563"/>
      <c r="L230" s="568"/>
      <c r="M230" s="569"/>
      <c r="N230" s="563"/>
      <c r="O230" s="568"/>
      <c r="P230" s="569"/>
      <c r="Q230" s="599"/>
      <c r="R230" s="605"/>
      <c r="S230" s="602"/>
      <c r="T230" s="579"/>
      <c r="U230" s="614"/>
      <c r="V230" s="563"/>
      <c r="W230" s="617"/>
      <c r="X230" s="620"/>
      <c r="Y230" s="620"/>
      <c r="Z230" s="620"/>
    </row>
    <row r="231" spans="1:26" ht="15" customHeight="1">
      <c r="A231" s="563"/>
      <c r="B231" s="568"/>
      <c r="C231" s="569"/>
      <c r="D231" s="563"/>
      <c r="E231" s="563"/>
      <c r="F231" s="563"/>
      <c r="G231" s="563"/>
      <c r="H231" s="568"/>
      <c r="I231" s="573"/>
      <c r="J231" s="569"/>
      <c r="K231" s="563"/>
      <c r="L231" s="568"/>
      <c r="M231" s="569"/>
      <c r="N231" s="563"/>
      <c r="O231" s="568"/>
      <c r="P231" s="569"/>
      <c r="Q231" s="599"/>
      <c r="R231" s="605"/>
      <c r="S231" s="602"/>
      <c r="T231" s="579"/>
      <c r="U231" s="614"/>
      <c r="V231" s="563"/>
      <c r="W231" s="617"/>
      <c r="X231" s="620"/>
      <c r="Y231" s="620"/>
      <c r="Z231" s="620"/>
    </row>
    <row r="232" spans="1:26" ht="15" customHeight="1">
      <c r="A232" s="563"/>
      <c r="B232" s="568"/>
      <c r="C232" s="569"/>
      <c r="D232" s="563"/>
      <c r="E232" s="563"/>
      <c r="F232" s="563"/>
      <c r="G232" s="563"/>
      <c r="H232" s="568"/>
      <c r="I232" s="573"/>
      <c r="J232" s="569"/>
      <c r="K232" s="563"/>
      <c r="L232" s="568"/>
      <c r="M232" s="569"/>
      <c r="N232" s="563"/>
      <c r="O232" s="568"/>
      <c r="P232" s="569"/>
      <c r="Q232" s="599"/>
      <c r="R232" s="605"/>
      <c r="S232" s="602"/>
      <c r="T232" s="579"/>
      <c r="U232" s="614"/>
      <c r="V232" s="563"/>
      <c r="W232" s="617"/>
      <c r="X232" s="620"/>
      <c r="Y232" s="620"/>
      <c r="Z232" s="620"/>
    </row>
    <row r="233" spans="1:26" ht="15" customHeight="1">
      <c r="A233" s="563"/>
      <c r="B233" s="568"/>
      <c r="C233" s="569"/>
      <c r="D233" s="563"/>
      <c r="E233" s="563"/>
      <c r="F233" s="563"/>
      <c r="G233" s="563"/>
      <c r="H233" s="568"/>
      <c r="I233" s="573"/>
      <c r="J233" s="569"/>
      <c r="K233" s="563"/>
      <c r="L233" s="568"/>
      <c r="M233" s="569"/>
      <c r="N233" s="563"/>
      <c r="O233" s="568"/>
      <c r="P233" s="569"/>
      <c r="Q233" s="599"/>
      <c r="R233" s="605"/>
      <c r="S233" s="602"/>
      <c r="T233" s="579"/>
      <c r="U233" s="614"/>
      <c r="V233" s="563"/>
      <c r="W233" s="617"/>
      <c r="X233" s="620"/>
      <c r="Y233" s="620"/>
      <c r="Z233" s="620"/>
    </row>
    <row r="234" spans="1:26" ht="15" customHeight="1">
      <c r="A234" s="563"/>
      <c r="B234" s="568"/>
      <c r="C234" s="569"/>
      <c r="D234" s="563"/>
      <c r="E234" s="563"/>
      <c r="F234" s="563"/>
      <c r="G234" s="563"/>
      <c r="H234" s="568"/>
      <c r="I234" s="573"/>
      <c r="J234" s="569"/>
      <c r="K234" s="563"/>
      <c r="L234" s="568"/>
      <c r="M234" s="569"/>
      <c r="N234" s="563"/>
      <c r="O234" s="568"/>
      <c r="P234" s="569"/>
      <c r="Q234" s="599"/>
      <c r="R234" s="605"/>
      <c r="S234" s="602"/>
      <c r="T234" s="579"/>
      <c r="U234" s="614"/>
      <c r="V234" s="563"/>
      <c r="W234" s="617"/>
      <c r="X234" s="620"/>
      <c r="Y234" s="620"/>
      <c r="Z234" s="620"/>
    </row>
    <row r="235" spans="1:26" ht="15.75" customHeight="1" thickBot="1">
      <c r="A235" s="564"/>
      <c r="B235" s="570"/>
      <c r="C235" s="571"/>
      <c r="D235" s="564"/>
      <c r="E235" s="564"/>
      <c r="F235" s="564"/>
      <c r="G235" s="564"/>
      <c r="H235" s="570"/>
      <c r="I235" s="574"/>
      <c r="J235" s="571"/>
      <c r="K235" s="564"/>
      <c r="L235" s="570"/>
      <c r="M235" s="571"/>
      <c r="N235" s="564"/>
      <c r="O235" s="570"/>
      <c r="P235" s="571"/>
      <c r="Q235" s="600"/>
      <c r="R235" s="606"/>
      <c r="S235" s="603"/>
      <c r="T235" s="580"/>
      <c r="U235" s="615"/>
      <c r="V235" s="564"/>
      <c r="W235" s="618"/>
      <c r="X235" s="621"/>
      <c r="Y235" s="621"/>
      <c r="Z235" s="621"/>
    </row>
    <row r="236" spans="1:26" ht="15.75" customHeight="1">
      <c r="A236" s="565" t="s">
        <v>440</v>
      </c>
      <c r="B236" s="566" t="s">
        <v>685</v>
      </c>
      <c r="C236" s="567"/>
      <c r="D236" s="565" t="s">
        <v>448</v>
      </c>
      <c r="E236" s="565" t="s">
        <v>441</v>
      </c>
      <c r="F236" s="565" t="s">
        <v>686</v>
      </c>
      <c r="G236" s="565" t="s">
        <v>679</v>
      </c>
      <c r="H236" s="566" t="s">
        <v>687</v>
      </c>
      <c r="I236" s="572"/>
      <c r="J236" s="567"/>
      <c r="K236" s="562" t="s">
        <v>444</v>
      </c>
      <c r="L236" s="566" t="s">
        <v>445</v>
      </c>
      <c r="M236" s="567"/>
      <c r="N236" s="581">
        <v>44197</v>
      </c>
      <c r="O236" s="582" t="s">
        <v>894</v>
      </c>
      <c r="P236" s="567"/>
      <c r="Q236" s="582" t="s">
        <v>688</v>
      </c>
      <c r="R236" s="586" t="s">
        <v>992</v>
      </c>
      <c r="S236" s="575" t="s">
        <v>993</v>
      </c>
      <c r="T236" s="578" t="s">
        <v>963</v>
      </c>
      <c r="U236" s="613" t="s">
        <v>1224</v>
      </c>
      <c r="V236" s="613" t="s">
        <v>1201</v>
      </c>
      <c r="W236" s="616">
        <v>0</v>
      </c>
      <c r="X236" s="619"/>
      <c r="Y236" s="619"/>
      <c r="Z236" s="619">
        <f t="shared" ref="Z236" si="29">+W236+X236+Y236</f>
        <v>0</v>
      </c>
    </row>
    <row r="237" spans="1:26" ht="15" customHeight="1">
      <c r="A237" s="563"/>
      <c r="B237" s="568"/>
      <c r="C237" s="569"/>
      <c r="D237" s="563"/>
      <c r="E237" s="563"/>
      <c r="F237" s="563"/>
      <c r="G237" s="563"/>
      <c r="H237" s="568"/>
      <c r="I237" s="573"/>
      <c r="J237" s="569"/>
      <c r="K237" s="563"/>
      <c r="L237" s="568"/>
      <c r="M237" s="569"/>
      <c r="N237" s="563"/>
      <c r="O237" s="568"/>
      <c r="P237" s="569"/>
      <c r="Q237" s="599"/>
      <c r="R237" s="576"/>
      <c r="S237" s="595"/>
      <c r="T237" s="579"/>
      <c r="U237" s="614"/>
      <c r="V237" s="614"/>
      <c r="W237" s="617"/>
      <c r="X237" s="620"/>
      <c r="Y237" s="620"/>
      <c r="Z237" s="620"/>
    </row>
    <row r="238" spans="1:26" ht="15" customHeight="1">
      <c r="A238" s="563"/>
      <c r="B238" s="568"/>
      <c r="C238" s="569"/>
      <c r="D238" s="563"/>
      <c r="E238" s="563"/>
      <c r="F238" s="563"/>
      <c r="G238" s="563"/>
      <c r="H238" s="568"/>
      <c r="I238" s="573"/>
      <c r="J238" s="569"/>
      <c r="K238" s="563"/>
      <c r="L238" s="568"/>
      <c r="M238" s="569"/>
      <c r="N238" s="563"/>
      <c r="O238" s="568"/>
      <c r="P238" s="569"/>
      <c r="Q238" s="599"/>
      <c r="R238" s="576"/>
      <c r="S238" s="595"/>
      <c r="T238" s="579"/>
      <c r="U238" s="614"/>
      <c r="V238" s="614"/>
      <c r="W238" s="617"/>
      <c r="X238" s="620"/>
      <c r="Y238" s="620"/>
      <c r="Z238" s="620"/>
    </row>
    <row r="239" spans="1:26" ht="15" customHeight="1">
      <c r="A239" s="563"/>
      <c r="B239" s="568"/>
      <c r="C239" s="569"/>
      <c r="D239" s="563"/>
      <c r="E239" s="563"/>
      <c r="F239" s="563"/>
      <c r="G239" s="563"/>
      <c r="H239" s="568"/>
      <c r="I239" s="573"/>
      <c r="J239" s="569"/>
      <c r="K239" s="563"/>
      <c r="L239" s="568"/>
      <c r="M239" s="569"/>
      <c r="N239" s="563"/>
      <c r="O239" s="568"/>
      <c r="P239" s="569"/>
      <c r="Q239" s="599"/>
      <c r="R239" s="576"/>
      <c r="S239" s="595"/>
      <c r="T239" s="579"/>
      <c r="U239" s="614"/>
      <c r="V239" s="614"/>
      <c r="W239" s="617"/>
      <c r="X239" s="620"/>
      <c r="Y239" s="620"/>
      <c r="Z239" s="620"/>
    </row>
    <row r="240" spans="1:26" ht="15" customHeight="1">
      <c r="A240" s="563"/>
      <c r="B240" s="568"/>
      <c r="C240" s="569"/>
      <c r="D240" s="563"/>
      <c r="E240" s="563"/>
      <c r="F240" s="563"/>
      <c r="G240" s="563"/>
      <c r="H240" s="568"/>
      <c r="I240" s="573"/>
      <c r="J240" s="569"/>
      <c r="K240" s="563"/>
      <c r="L240" s="568"/>
      <c r="M240" s="569"/>
      <c r="N240" s="563"/>
      <c r="O240" s="568"/>
      <c r="P240" s="569"/>
      <c r="Q240" s="599"/>
      <c r="R240" s="576"/>
      <c r="S240" s="595"/>
      <c r="T240" s="579"/>
      <c r="U240" s="614"/>
      <c r="V240" s="614"/>
      <c r="W240" s="617"/>
      <c r="X240" s="620"/>
      <c r="Y240" s="620"/>
      <c r="Z240" s="620"/>
    </row>
    <row r="241" spans="1:26" ht="15" customHeight="1">
      <c r="A241" s="563"/>
      <c r="B241" s="568"/>
      <c r="C241" s="569"/>
      <c r="D241" s="563"/>
      <c r="E241" s="563"/>
      <c r="F241" s="563"/>
      <c r="G241" s="563"/>
      <c r="H241" s="568"/>
      <c r="I241" s="573"/>
      <c r="J241" s="569"/>
      <c r="K241" s="563"/>
      <c r="L241" s="568"/>
      <c r="M241" s="569"/>
      <c r="N241" s="563"/>
      <c r="O241" s="568"/>
      <c r="P241" s="569"/>
      <c r="Q241" s="599"/>
      <c r="R241" s="576"/>
      <c r="S241" s="595"/>
      <c r="T241" s="579"/>
      <c r="U241" s="614"/>
      <c r="V241" s="614"/>
      <c r="W241" s="617"/>
      <c r="X241" s="620"/>
      <c r="Y241" s="620"/>
      <c r="Z241" s="620"/>
    </row>
    <row r="242" spans="1:26" ht="15.75" customHeight="1" thickBot="1">
      <c r="A242" s="564"/>
      <c r="B242" s="570"/>
      <c r="C242" s="571"/>
      <c r="D242" s="564"/>
      <c r="E242" s="564"/>
      <c r="F242" s="564"/>
      <c r="G242" s="564"/>
      <c r="H242" s="570"/>
      <c r="I242" s="574"/>
      <c r="J242" s="571"/>
      <c r="K242" s="564"/>
      <c r="L242" s="570"/>
      <c r="M242" s="571"/>
      <c r="N242" s="564"/>
      <c r="O242" s="570"/>
      <c r="P242" s="571"/>
      <c r="Q242" s="600"/>
      <c r="R242" s="577"/>
      <c r="S242" s="596"/>
      <c r="T242" s="580"/>
      <c r="U242" s="615"/>
      <c r="V242" s="615"/>
      <c r="W242" s="618"/>
      <c r="X242" s="621"/>
      <c r="Y242" s="621"/>
      <c r="Z242" s="621"/>
    </row>
    <row r="243" spans="1:26" ht="15.75" customHeight="1">
      <c r="A243" s="565" t="s">
        <v>440</v>
      </c>
      <c r="B243" s="566" t="s">
        <v>685</v>
      </c>
      <c r="C243" s="567"/>
      <c r="D243" s="565" t="s">
        <v>448</v>
      </c>
      <c r="E243" s="565" t="s">
        <v>441</v>
      </c>
      <c r="F243" s="565" t="s">
        <v>913</v>
      </c>
      <c r="G243" s="565" t="s">
        <v>914</v>
      </c>
      <c r="H243" s="566" t="s">
        <v>680</v>
      </c>
      <c r="I243" s="572"/>
      <c r="J243" s="567"/>
      <c r="K243" s="562" t="s">
        <v>444</v>
      </c>
      <c r="L243" s="566" t="s">
        <v>676</v>
      </c>
      <c r="M243" s="567"/>
      <c r="N243" s="581">
        <v>44197</v>
      </c>
      <c r="O243" s="582" t="s">
        <v>892</v>
      </c>
      <c r="P243" s="567"/>
      <c r="Q243" s="582" t="s">
        <v>893</v>
      </c>
      <c r="R243" s="586" t="s">
        <v>995</v>
      </c>
      <c r="S243" s="607" t="s">
        <v>1059</v>
      </c>
      <c r="T243" s="578" t="s">
        <v>963</v>
      </c>
      <c r="U243" s="613" t="s">
        <v>1215</v>
      </c>
      <c r="V243" s="613" t="s">
        <v>1199</v>
      </c>
      <c r="W243" s="616">
        <v>0</v>
      </c>
      <c r="X243" s="619"/>
      <c r="Y243" s="619"/>
      <c r="Z243" s="619">
        <f t="shared" ref="Z243" si="30">+W243+X243+Y243</f>
        <v>0</v>
      </c>
    </row>
    <row r="244" spans="1:26" ht="15" customHeight="1">
      <c r="A244" s="563"/>
      <c r="B244" s="568"/>
      <c r="C244" s="569"/>
      <c r="D244" s="563"/>
      <c r="E244" s="563"/>
      <c r="F244" s="563"/>
      <c r="G244" s="563"/>
      <c r="H244" s="568"/>
      <c r="I244" s="573"/>
      <c r="J244" s="569"/>
      <c r="K244" s="563"/>
      <c r="L244" s="568"/>
      <c r="M244" s="569"/>
      <c r="N244" s="563"/>
      <c r="O244" s="568"/>
      <c r="P244" s="569"/>
      <c r="Q244" s="599"/>
      <c r="R244" s="576"/>
      <c r="S244" s="608"/>
      <c r="T244" s="579"/>
      <c r="U244" s="563"/>
      <c r="V244" s="563"/>
      <c r="W244" s="617"/>
      <c r="X244" s="620"/>
      <c r="Y244" s="620"/>
      <c r="Z244" s="620"/>
    </row>
    <row r="245" spans="1:26" ht="15" customHeight="1">
      <c r="A245" s="563"/>
      <c r="B245" s="568"/>
      <c r="C245" s="569"/>
      <c r="D245" s="563"/>
      <c r="E245" s="563"/>
      <c r="F245" s="563"/>
      <c r="G245" s="563"/>
      <c r="H245" s="568"/>
      <c r="I245" s="573"/>
      <c r="J245" s="569"/>
      <c r="K245" s="563"/>
      <c r="L245" s="568"/>
      <c r="M245" s="569"/>
      <c r="N245" s="563"/>
      <c r="O245" s="568"/>
      <c r="P245" s="569"/>
      <c r="Q245" s="599"/>
      <c r="R245" s="576"/>
      <c r="S245" s="608"/>
      <c r="T245" s="579"/>
      <c r="U245" s="563"/>
      <c r="V245" s="563"/>
      <c r="W245" s="617"/>
      <c r="X245" s="620"/>
      <c r="Y245" s="620"/>
      <c r="Z245" s="620"/>
    </row>
    <row r="246" spans="1:26" ht="15" customHeight="1">
      <c r="A246" s="563"/>
      <c r="B246" s="568"/>
      <c r="C246" s="569"/>
      <c r="D246" s="563"/>
      <c r="E246" s="563"/>
      <c r="F246" s="563"/>
      <c r="G246" s="563"/>
      <c r="H246" s="568"/>
      <c r="I246" s="573"/>
      <c r="J246" s="569"/>
      <c r="K246" s="563"/>
      <c r="L246" s="568"/>
      <c r="M246" s="569"/>
      <c r="N246" s="563"/>
      <c r="O246" s="568"/>
      <c r="P246" s="569"/>
      <c r="Q246" s="599"/>
      <c r="R246" s="576"/>
      <c r="S246" s="608"/>
      <c r="T246" s="579"/>
      <c r="U246" s="563"/>
      <c r="V246" s="563"/>
      <c r="W246" s="617"/>
      <c r="X246" s="620"/>
      <c r="Y246" s="620"/>
      <c r="Z246" s="620"/>
    </row>
    <row r="247" spans="1:26" ht="15" customHeight="1">
      <c r="A247" s="563"/>
      <c r="B247" s="568"/>
      <c r="C247" s="569"/>
      <c r="D247" s="563"/>
      <c r="E247" s="563"/>
      <c r="F247" s="563"/>
      <c r="G247" s="563"/>
      <c r="H247" s="568"/>
      <c r="I247" s="573"/>
      <c r="J247" s="569"/>
      <c r="K247" s="563"/>
      <c r="L247" s="568"/>
      <c r="M247" s="569"/>
      <c r="N247" s="563"/>
      <c r="O247" s="568"/>
      <c r="P247" s="569"/>
      <c r="Q247" s="599"/>
      <c r="R247" s="576"/>
      <c r="S247" s="608"/>
      <c r="T247" s="579"/>
      <c r="U247" s="563"/>
      <c r="V247" s="563"/>
      <c r="W247" s="617"/>
      <c r="X247" s="620"/>
      <c r="Y247" s="620"/>
      <c r="Z247" s="620"/>
    </row>
    <row r="248" spans="1:26" ht="15" customHeight="1">
      <c r="A248" s="563"/>
      <c r="B248" s="568"/>
      <c r="C248" s="569"/>
      <c r="D248" s="563"/>
      <c r="E248" s="563"/>
      <c r="F248" s="563"/>
      <c r="G248" s="563"/>
      <c r="H248" s="568"/>
      <c r="I248" s="573"/>
      <c r="J248" s="569"/>
      <c r="K248" s="563"/>
      <c r="L248" s="568"/>
      <c r="M248" s="569"/>
      <c r="N248" s="563"/>
      <c r="O248" s="568"/>
      <c r="P248" s="569"/>
      <c r="Q248" s="599"/>
      <c r="R248" s="576"/>
      <c r="S248" s="608"/>
      <c r="T248" s="579"/>
      <c r="U248" s="563"/>
      <c r="V248" s="563"/>
      <c r="W248" s="617"/>
      <c r="X248" s="620"/>
      <c r="Y248" s="620"/>
      <c r="Z248" s="620"/>
    </row>
    <row r="249" spans="1:26" ht="15.75" customHeight="1" thickBot="1">
      <c r="A249" s="564"/>
      <c r="B249" s="570"/>
      <c r="C249" s="571"/>
      <c r="D249" s="564"/>
      <c r="E249" s="564"/>
      <c r="F249" s="564"/>
      <c r="G249" s="564"/>
      <c r="H249" s="570"/>
      <c r="I249" s="574"/>
      <c r="J249" s="571"/>
      <c r="K249" s="564"/>
      <c r="L249" s="570"/>
      <c r="M249" s="571"/>
      <c r="N249" s="564"/>
      <c r="O249" s="570"/>
      <c r="P249" s="571"/>
      <c r="Q249" s="600"/>
      <c r="R249" s="577"/>
      <c r="S249" s="609"/>
      <c r="T249" s="580"/>
      <c r="U249" s="564"/>
      <c r="V249" s="564"/>
      <c r="W249" s="618"/>
      <c r="X249" s="621"/>
      <c r="Y249" s="621"/>
      <c r="Z249" s="621"/>
    </row>
    <row r="250" spans="1:26" ht="15.75" customHeight="1">
      <c r="A250" s="565" t="s">
        <v>449</v>
      </c>
      <c r="B250" s="566" t="s">
        <v>689</v>
      </c>
      <c r="C250" s="567"/>
      <c r="D250" s="565" t="s">
        <v>450</v>
      </c>
      <c r="E250" s="565" t="s">
        <v>441</v>
      </c>
      <c r="F250" s="565" t="s">
        <v>678</v>
      </c>
      <c r="G250" s="565" t="s">
        <v>679</v>
      </c>
      <c r="H250" s="566" t="s">
        <v>680</v>
      </c>
      <c r="I250" s="572"/>
      <c r="J250" s="567"/>
      <c r="K250" s="562" t="s">
        <v>444</v>
      </c>
      <c r="L250" s="566" t="s">
        <v>445</v>
      </c>
      <c r="M250" s="567"/>
      <c r="N250" s="581">
        <v>44197</v>
      </c>
      <c r="O250" s="582" t="s">
        <v>894</v>
      </c>
      <c r="P250" s="567"/>
      <c r="Q250" s="582" t="s">
        <v>681</v>
      </c>
      <c r="R250" s="586" t="s">
        <v>992</v>
      </c>
      <c r="S250" s="575" t="s">
        <v>993</v>
      </c>
      <c r="T250" s="578" t="s">
        <v>963</v>
      </c>
      <c r="U250" s="613" t="s">
        <v>1224</v>
      </c>
      <c r="V250" s="613" t="s">
        <v>1201</v>
      </c>
      <c r="W250" s="616">
        <v>0</v>
      </c>
      <c r="X250" s="619"/>
      <c r="Y250" s="619"/>
      <c r="Z250" s="619">
        <f t="shared" ref="Z250" si="31">+W250+X250+Y250</f>
        <v>0</v>
      </c>
    </row>
    <row r="251" spans="1:26" ht="15" customHeight="1">
      <c r="A251" s="563"/>
      <c r="B251" s="568"/>
      <c r="C251" s="569"/>
      <c r="D251" s="563"/>
      <c r="E251" s="563"/>
      <c r="F251" s="563"/>
      <c r="G251" s="563"/>
      <c r="H251" s="568"/>
      <c r="I251" s="573"/>
      <c r="J251" s="569"/>
      <c r="K251" s="563"/>
      <c r="L251" s="568"/>
      <c r="M251" s="569"/>
      <c r="N251" s="563"/>
      <c r="O251" s="568"/>
      <c r="P251" s="569"/>
      <c r="Q251" s="599"/>
      <c r="R251" s="576"/>
      <c r="S251" s="595"/>
      <c r="T251" s="579"/>
      <c r="U251" s="614"/>
      <c r="V251" s="614"/>
      <c r="W251" s="617"/>
      <c r="X251" s="620"/>
      <c r="Y251" s="620"/>
      <c r="Z251" s="620"/>
    </row>
    <row r="252" spans="1:26" ht="15" customHeight="1">
      <c r="A252" s="563"/>
      <c r="B252" s="568"/>
      <c r="C252" s="569"/>
      <c r="D252" s="563"/>
      <c r="E252" s="563"/>
      <c r="F252" s="563"/>
      <c r="G252" s="563"/>
      <c r="H252" s="568"/>
      <c r="I252" s="573"/>
      <c r="J252" s="569"/>
      <c r="K252" s="563"/>
      <c r="L252" s="568"/>
      <c r="M252" s="569"/>
      <c r="N252" s="563"/>
      <c r="O252" s="568"/>
      <c r="P252" s="569"/>
      <c r="Q252" s="599"/>
      <c r="R252" s="576"/>
      <c r="S252" s="595"/>
      <c r="T252" s="579"/>
      <c r="U252" s="614"/>
      <c r="V252" s="614"/>
      <c r="W252" s="617"/>
      <c r="X252" s="620"/>
      <c r="Y252" s="620"/>
      <c r="Z252" s="620"/>
    </row>
    <row r="253" spans="1:26" ht="15" customHeight="1">
      <c r="A253" s="563"/>
      <c r="B253" s="568"/>
      <c r="C253" s="569"/>
      <c r="D253" s="563"/>
      <c r="E253" s="563"/>
      <c r="F253" s="563"/>
      <c r="G253" s="563"/>
      <c r="H253" s="568"/>
      <c r="I253" s="573"/>
      <c r="J253" s="569"/>
      <c r="K253" s="563"/>
      <c r="L253" s="568"/>
      <c r="M253" s="569"/>
      <c r="N253" s="563"/>
      <c r="O253" s="568"/>
      <c r="P253" s="569"/>
      <c r="Q253" s="599"/>
      <c r="R253" s="576"/>
      <c r="S253" s="595"/>
      <c r="T253" s="579"/>
      <c r="U253" s="614"/>
      <c r="V253" s="614"/>
      <c r="W253" s="617"/>
      <c r="X253" s="620"/>
      <c r="Y253" s="620"/>
      <c r="Z253" s="620"/>
    </row>
    <row r="254" spans="1:26" ht="15" customHeight="1">
      <c r="A254" s="563"/>
      <c r="B254" s="568"/>
      <c r="C254" s="569"/>
      <c r="D254" s="563"/>
      <c r="E254" s="563"/>
      <c r="F254" s="563"/>
      <c r="G254" s="563"/>
      <c r="H254" s="568"/>
      <c r="I254" s="573"/>
      <c r="J254" s="569"/>
      <c r="K254" s="563"/>
      <c r="L254" s="568"/>
      <c r="M254" s="569"/>
      <c r="N254" s="563"/>
      <c r="O254" s="568"/>
      <c r="P254" s="569"/>
      <c r="Q254" s="599"/>
      <c r="R254" s="576"/>
      <c r="S254" s="595"/>
      <c r="T254" s="579"/>
      <c r="U254" s="614"/>
      <c r="V254" s="614"/>
      <c r="W254" s="617"/>
      <c r="X254" s="620"/>
      <c r="Y254" s="620"/>
      <c r="Z254" s="620"/>
    </row>
    <row r="255" spans="1:26" ht="15" customHeight="1">
      <c r="A255" s="563"/>
      <c r="B255" s="568"/>
      <c r="C255" s="569"/>
      <c r="D255" s="563"/>
      <c r="E255" s="563"/>
      <c r="F255" s="563"/>
      <c r="G255" s="563"/>
      <c r="H255" s="568"/>
      <c r="I255" s="573"/>
      <c r="J255" s="569"/>
      <c r="K255" s="563"/>
      <c r="L255" s="568"/>
      <c r="M255" s="569"/>
      <c r="N255" s="563"/>
      <c r="O255" s="568"/>
      <c r="P255" s="569"/>
      <c r="Q255" s="599"/>
      <c r="R255" s="576"/>
      <c r="S255" s="595"/>
      <c r="T255" s="579"/>
      <c r="U255" s="614"/>
      <c r="V255" s="614"/>
      <c r="W255" s="617"/>
      <c r="X255" s="620"/>
      <c r="Y255" s="620"/>
      <c r="Z255" s="620"/>
    </row>
    <row r="256" spans="1:26" ht="15.75" customHeight="1" thickBot="1">
      <c r="A256" s="564"/>
      <c r="B256" s="570"/>
      <c r="C256" s="571"/>
      <c r="D256" s="564"/>
      <c r="E256" s="564"/>
      <c r="F256" s="564"/>
      <c r="G256" s="564"/>
      <c r="H256" s="570"/>
      <c r="I256" s="574"/>
      <c r="J256" s="571"/>
      <c r="K256" s="564"/>
      <c r="L256" s="570"/>
      <c r="M256" s="571"/>
      <c r="N256" s="564"/>
      <c r="O256" s="570"/>
      <c r="P256" s="571"/>
      <c r="Q256" s="600"/>
      <c r="R256" s="577"/>
      <c r="S256" s="596"/>
      <c r="T256" s="580"/>
      <c r="U256" s="615"/>
      <c r="V256" s="615"/>
      <c r="W256" s="618"/>
      <c r="X256" s="621"/>
      <c r="Y256" s="621"/>
      <c r="Z256" s="621"/>
    </row>
    <row r="257" spans="1:26" ht="15.75" customHeight="1">
      <c r="A257" s="565" t="s">
        <v>449</v>
      </c>
      <c r="B257" s="566" t="s">
        <v>689</v>
      </c>
      <c r="C257" s="567"/>
      <c r="D257" s="565" t="s">
        <v>450</v>
      </c>
      <c r="E257" s="565" t="s">
        <v>441</v>
      </c>
      <c r="F257" s="565" t="s">
        <v>913</v>
      </c>
      <c r="G257" s="565" t="s">
        <v>914</v>
      </c>
      <c r="H257" s="566" t="s">
        <v>680</v>
      </c>
      <c r="I257" s="572"/>
      <c r="J257" s="567"/>
      <c r="K257" s="562" t="s">
        <v>444</v>
      </c>
      <c r="L257" s="566" t="s">
        <v>676</v>
      </c>
      <c r="M257" s="567"/>
      <c r="N257" s="581">
        <v>44197</v>
      </c>
      <c r="O257" s="582" t="s">
        <v>892</v>
      </c>
      <c r="P257" s="567"/>
      <c r="Q257" s="583" t="s">
        <v>893</v>
      </c>
      <c r="R257" s="586" t="s">
        <v>995</v>
      </c>
      <c r="S257" s="607" t="s">
        <v>1059</v>
      </c>
      <c r="T257" s="578" t="s">
        <v>963</v>
      </c>
      <c r="U257" s="613" t="s">
        <v>1215</v>
      </c>
      <c r="V257" s="613" t="s">
        <v>1199</v>
      </c>
      <c r="W257" s="616">
        <v>0</v>
      </c>
      <c r="X257" s="619"/>
      <c r="Y257" s="619"/>
      <c r="Z257" s="619">
        <f t="shared" ref="Z257" si="32">+W257+X257+Y257</f>
        <v>0</v>
      </c>
    </row>
    <row r="258" spans="1:26" ht="15" customHeight="1">
      <c r="A258" s="563"/>
      <c r="B258" s="568"/>
      <c r="C258" s="569"/>
      <c r="D258" s="563"/>
      <c r="E258" s="563"/>
      <c r="F258" s="563"/>
      <c r="G258" s="563"/>
      <c r="H258" s="568"/>
      <c r="I258" s="573"/>
      <c r="J258" s="569"/>
      <c r="K258" s="563"/>
      <c r="L258" s="568"/>
      <c r="M258" s="569"/>
      <c r="N258" s="563"/>
      <c r="O258" s="568"/>
      <c r="P258" s="569"/>
      <c r="Q258" s="584"/>
      <c r="R258" s="576"/>
      <c r="S258" s="608"/>
      <c r="T258" s="579"/>
      <c r="U258" s="563"/>
      <c r="V258" s="563"/>
      <c r="W258" s="617"/>
      <c r="X258" s="620"/>
      <c r="Y258" s="620"/>
      <c r="Z258" s="620"/>
    </row>
    <row r="259" spans="1:26" ht="15" customHeight="1">
      <c r="A259" s="563"/>
      <c r="B259" s="568"/>
      <c r="C259" s="569"/>
      <c r="D259" s="563"/>
      <c r="E259" s="563"/>
      <c r="F259" s="563"/>
      <c r="G259" s="563"/>
      <c r="H259" s="568"/>
      <c r="I259" s="573"/>
      <c r="J259" s="569"/>
      <c r="K259" s="563"/>
      <c r="L259" s="568"/>
      <c r="M259" s="569"/>
      <c r="N259" s="563"/>
      <c r="O259" s="568"/>
      <c r="P259" s="569"/>
      <c r="Q259" s="584"/>
      <c r="R259" s="576"/>
      <c r="S259" s="608"/>
      <c r="T259" s="579"/>
      <c r="U259" s="563"/>
      <c r="V259" s="563"/>
      <c r="W259" s="617"/>
      <c r="X259" s="620"/>
      <c r="Y259" s="620"/>
      <c r="Z259" s="620"/>
    </row>
    <row r="260" spans="1:26" ht="15" customHeight="1">
      <c r="A260" s="563"/>
      <c r="B260" s="568"/>
      <c r="C260" s="569"/>
      <c r="D260" s="563"/>
      <c r="E260" s="563"/>
      <c r="F260" s="563"/>
      <c r="G260" s="563"/>
      <c r="H260" s="568"/>
      <c r="I260" s="573"/>
      <c r="J260" s="569"/>
      <c r="K260" s="563"/>
      <c r="L260" s="568"/>
      <c r="M260" s="569"/>
      <c r="N260" s="563"/>
      <c r="O260" s="568"/>
      <c r="P260" s="569"/>
      <c r="Q260" s="584"/>
      <c r="R260" s="576"/>
      <c r="S260" s="608"/>
      <c r="T260" s="579"/>
      <c r="U260" s="563"/>
      <c r="V260" s="563"/>
      <c r="W260" s="617"/>
      <c r="X260" s="620"/>
      <c r="Y260" s="620"/>
      <c r="Z260" s="620"/>
    </row>
    <row r="261" spans="1:26" ht="15" customHeight="1">
      <c r="A261" s="563"/>
      <c r="B261" s="568"/>
      <c r="C261" s="569"/>
      <c r="D261" s="563"/>
      <c r="E261" s="563"/>
      <c r="F261" s="563"/>
      <c r="G261" s="563"/>
      <c r="H261" s="568"/>
      <c r="I261" s="573"/>
      <c r="J261" s="569"/>
      <c r="K261" s="563"/>
      <c r="L261" s="568"/>
      <c r="M261" s="569"/>
      <c r="N261" s="563"/>
      <c r="O261" s="568"/>
      <c r="P261" s="569"/>
      <c r="Q261" s="584"/>
      <c r="R261" s="576"/>
      <c r="S261" s="608"/>
      <c r="T261" s="579"/>
      <c r="U261" s="563"/>
      <c r="V261" s="563"/>
      <c r="W261" s="617"/>
      <c r="X261" s="620"/>
      <c r="Y261" s="620"/>
      <c r="Z261" s="620"/>
    </row>
    <row r="262" spans="1:26" ht="15" customHeight="1">
      <c r="A262" s="563"/>
      <c r="B262" s="568"/>
      <c r="C262" s="569"/>
      <c r="D262" s="563"/>
      <c r="E262" s="563"/>
      <c r="F262" s="563"/>
      <c r="G262" s="563"/>
      <c r="H262" s="568"/>
      <c r="I262" s="573"/>
      <c r="J262" s="569"/>
      <c r="K262" s="563"/>
      <c r="L262" s="568"/>
      <c r="M262" s="569"/>
      <c r="N262" s="563"/>
      <c r="O262" s="568"/>
      <c r="P262" s="569"/>
      <c r="Q262" s="584"/>
      <c r="R262" s="576"/>
      <c r="S262" s="608"/>
      <c r="T262" s="579"/>
      <c r="U262" s="563"/>
      <c r="V262" s="563"/>
      <c r="W262" s="617"/>
      <c r="X262" s="620"/>
      <c r="Y262" s="620"/>
      <c r="Z262" s="620"/>
    </row>
    <row r="263" spans="1:26" ht="15.75" customHeight="1" thickBot="1">
      <c r="A263" s="564"/>
      <c r="B263" s="570"/>
      <c r="C263" s="571"/>
      <c r="D263" s="564"/>
      <c r="E263" s="564"/>
      <c r="F263" s="564"/>
      <c r="G263" s="564"/>
      <c r="H263" s="570"/>
      <c r="I263" s="574"/>
      <c r="J263" s="571"/>
      <c r="K263" s="564"/>
      <c r="L263" s="570"/>
      <c r="M263" s="571"/>
      <c r="N263" s="564"/>
      <c r="O263" s="570"/>
      <c r="P263" s="571"/>
      <c r="Q263" s="585"/>
      <c r="R263" s="577"/>
      <c r="S263" s="609"/>
      <c r="T263" s="580"/>
      <c r="U263" s="564"/>
      <c r="V263" s="564"/>
      <c r="W263" s="618"/>
      <c r="X263" s="621"/>
      <c r="Y263" s="621"/>
      <c r="Z263" s="621"/>
    </row>
    <row r="264" spans="1:26" ht="15.75" customHeight="1">
      <c r="A264" s="565" t="s">
        <v>449</v>
      </c>
      <c r="B264" s="566" t="s">
        <v>690</v>
      </c>
      <c r="C264" s="567"/>
      <c r="D264" s="565" t="s">
        <v>451</v>
      </c>
      <c r="E264" s="565" t="s">
        <v>441</v>
      </c>
      <c r="F264" s="565" t="s">
        <v>691</v>
      </c>
      <c r="G264" s="565" t="s">
        <v>679</v>
      </c>
      <c r="H264" s="566" t="s">
        <v>680</v>
      </c>
      <c r="I264" s="572"/>
      <c r="J264" s="567"/>
      <c r="K264" s="562" t="s">
        <v>444</v>
      </c>
      <c r="L264" s="566" t="s">
        <v>445</v>
      </c>
      <c r="M264" s="567"/>
      <c r="N264" s="581">
        <v>44197</v>
      </c>
      <c r="O264" s="582" t="s">
        <v>894</v>
      </c>
      <c r="P264" s="567"/>
      <c r="Q264" s="582" t="s">
        <v>688</v>
      </c>
      <c r="R264" s="586" t="s">
        <v>992</v>
      </c>
      <c r="S264" s="575" t="s">
        <v>993</v>
      </c>
      <c r="T264" s="578" t="s">
        <v>963</v>
      </c>
      <c r="U264" s="613" t="s">
        <v>1224</v>
      </c>
      <c r="V264" s="613" t="s">
        <v>1201</v>
      </c>
      <c r="W264" s="616">
        <v>0</v>
      </c>
      <c r="X264" s="619"/>
      <c r="Y264" s="619"/>
      <c r="Z264" s="619">
        <f t="shared" ref="Z264" si="33">+W264+X264+Y264</f>
        <v>0</v>
      </c>
    </row>
    <row r="265" spans="1:26" ht="15" customHeight="1">
      <c r="A265" s="563"/>
      <c r="B265" s="568"/>
      <c r="C265" s="569"/>
      <c r="D265" s="563"/>
      <c r="E265" s="563"/>
      <c r="F265" s="563"/>
      <c r="G265" s="563"/>
      <c r="H265" s="568"/>
      <c r="I265" s="573"/>
      <c r="J265" s="569"/>
      <c r="K265" s="563"/>
      <c r="L265" s="568"/>
      <c r="M265" s="569"/>
      <c r="N265" s="563"/>
      <c r="O265" s="568"/>
      <c r="P265" s="569"/>
      <c r="Q265" s="599"/>
      <c r="R265" s="576"/>
      <c r="S265" s="595"/>
      <c r="T265" s="579"/>
      <c r="U265" s="614"/>
      <c r="V265" s="614"/>
      <c r="W265" s="617"/>
      <c r="X265" s="620"/>
      <c r="Y265" s="620"/>
      <c r="Z265" s="620"/>
    </row>
    <row r="266" spans="1:26" ht="15" customHeight="1">
      <c r="A266" s="563"/>
      <c r="B266" s="568"/>
      <c r="C266" s="569"/>
      <c r="D266" s="563"/>
      <c r="E266" s="563"/>
      <c r="F266" s="563"/>
      <c r="G266" s="563"/>
      <c r="H266" s="568"/>
      <c r="I266" s="573"/>
      <c r="J266" s="569"/>
      <c r="K266" s="563"/>
      <c r="L266" s="568"/>
      <c r="M266" s="569"/>
      <c r="N266" s="563"/>
      <c r="O266" s="568"/>
      <c r="P266" s="569"/>
      <c r="Q266" s="599"/>
      <c r="R266" s="576"/>
      <c r="S266" s="595"/>
      <c r="T266" s="579"/>
      <c r="U266" s="614"/>
      <c r="V266" s="614"/>
      <c r="W266" s="617"/>
      <c r="X266" s="620"/>
      <c r="Y266" s="620"/>
      <c r="Z266" s="620"/>
    </row>
    <row r="267" spans="1:26" ht="15" customHeight="1">
      <c r="A267" s="563"/>
      <c r="B267" s="568"/>
      <c r="C267" s="569"/>
      <c r="D267" s="563"/>
      <c r="E267" s="563"/>
      <c r="F267" s="563"/>
      <c r="G267" s="563"/>
      <c r="H267" s="568"/>
      <c r="I267" s="573"/>
      <c r="J267" s="569"/>
      <c r="K267" s="563"/>
      <c r="L267" s="568"/>
      <c r="M267" s="569"/>
      <c r="N267" s="563"/>
      <c r="O267" s="568"/>
      <c r="P267" s="569"/>
      <c r="Q267" s="599"/>
      <c r="R267" s="576"/>
      <c r="S267" s="595"/>
      <c r="T267" s="579"/>
      <c r="U267" s="614"/>
      <c r="V267" s="614"/>
      <c r="W267" s="617"/>
      <c r="X267" s="620"/>
      <c r="Y267" s="620"/>
      <c r="Z267" s="620"/>
    </row>
    <row r="268" spans="1:26" ht="15" customHeight="1">
      <c r="A268" s="563"/>
      <c r="B268" s="568"/>
      <c r="C268" s="569"/>
      <c r="D268" s="563"/>
      <c r="E268" s="563"/>
      <c r="F268" s="563"/>
      <c r="G268" s="563"/>
      <c r="H268" s="568"/>
      <c r="I268" s="573"/>
      <c r="J268" s="569"/>
      <c r="K268" s="563"/>
      <c r="L268" s="568"/>
      <c r="M268" s="569"/>
      <c r="N268" s="563"/>
      <c r="O268" s="568"/>
      <c r="P268" s="569"/>
      <c r="Q268" s="599"/>
      <c r="R268" s="576"/>
      <c r="S268" s="595"/>
      <c r="T268" s="579"/>
      <c r="U268" s="614"/>
      <c r="V268" s="614"/>
      <c r="W268" s="617"/>
      <c r="X268" s="620"/>
      <c r="Y268" s="620"/>
      <c r="Z268" s="620"/>
    </row>
    <row r="269" spans="1:26" ht="15" customHeight="1">
      <c r="A269" s="563"/>
      <c r="B269" s="568"/>
      <c r="C269" s="569"/>
      <c r="D269" s="563"/>
      <c r="E269" s="563"/>
      <c r="F269" s="563"/>
      <c r="G269" s="563"/>
      <c r="H269" s="568"/>
      <c r="I269" s="573"/>
      <c r="J269" s="569"/>
      <c r="K269" s="563"/>
      <c r="L269" s="568"/>
      <c r="M269" s="569"/>
      <c r="N269" s="563"/>
      <c r="O269" s="568"/>
      <c r="P269" s="569"/>
      <c r="Q269" s="599"/>
      <c r="R269" s="576"/>
      <c r="S269" s="595"/>
      <c r="T269" s="579"/>
      <c r="U269" s="614"/>
      <c r="V269" s="614"/>
      <c r="W269" s="617"/>
      <c r="X269" s="620"/>
      <c r="Y269" s="620"/>
      <c r="Z269" s="620"/>
    </row>
    <row r="270" spans="1:26" ht="15.75" customHeight="1" thickBot="1">
      <c r="A270" s="564"/>
      <c r="B270" s="570"/>
      <c r="C270" s="571"/>
      <c r="D270" s="564"/>
      <c r="E270" s="564"/>
      <c r="F270" s="564"/>
      <c r="G270" s="564"/>
      <c r="H270" s="570"/>
      <c r="I270" s="574"/>
      <c r="J270" s="571"/>
      <c r="K270" s="564"/>
      <c r="L270" s="570"/>
      <c r="M270" s="571"/>
      <c r="N270" s="564"/>
      <c r="O270" s="570"/>
      <c r="P270" s="571"/>
      <c r="Q270" s="600"/>
      <c r="R270" s="577"/>
      <c r="S270" s="596"/>
      <c r="T270" s="580"/>
      <c r="U270" s="615"/>
      <c r="V270" s="615"/>
      <c r="W270" s="618"/>
      <c r="X270" s="621"/>
      <c r="Y270" s="621"/>
      <c r="Z270" s="621"/>
    </row>
    <row r="271" spans="1:26" ht="15.75" customHeight="1">
      <c r="A271" s="565" t="s">
        <v>449</v>
      </c>
      <c r="B271" s="566" t="s">
        <v>690</v>
      </c>
      <c r="C271" s="567"/>
      <c r="D271" s="565" t="s">
        <v>451</v>
      </c>
      <c r="E271" s="565" t="s">
        <v>441</v>
      </c>
      <c r="F271" s="565" t="s">
        <v>913</v>
      </c>
      <c r="G271" s="565" t="s">
        <v>914</v>
      </c>
      <c r="H271" s="566" t="s">
        <v>680</v>
      </c>
      <c r="I271" s="572"/>
      <c r="J271" s="567"/>
      <c r="K271" s="562" t="s">
        <v>444</v>
      </c>
      <c r="L271" s="566" t="s">
        <v>676</v>
      </c>
      <c r="M271" s="567"/>
      <c r="N271" s="581">
        <v>44197</v>
      </c>
      <c r="O271" s="582" t="s">
        <v>892</v>
      </c>
      <c r="P271" s="567"/>
      <c r="Q271" s="582" t="s">
        <v>893</v>
      </c>
      <c r="R271" s="586" t="s">
        <v>995</v>
      </c>
      <c r="S271" s="607" t="s">
        <v>1059</v>
      </c>
      <c r="T271" s="578" t="s">
        <v>963</v>
      </c>
      <c r="U271" s="613" t="s">
        <v>1215</v>
      </c>
      <c r="V271" s="613" t="s">
        <v>1199</v>
      </c>
      <c r="W271" s="616">
        <v>0</v>
      </c>
      <c r="X271" s="619"/>
      <c r="Y271" s="619"/>
      <c r="Z271" s="619">
        <f t="shared" ref="Z271" si="34">+W271+X271+Y271</f>
        <v>0</v>
      </c>
    </row>
    <row r="272" spans="1:26" ht="15" customHeight="1">
      <c r="A272" s="563"/>
      <c r="B272" s="568"/>
      <c r="C272" s="569"/>
      <c r="D272" s="563"/>
      <c r="E272" s="563"/>
      <c r="F272" s="563"/>
      <c r="G272" s="563"/>
      <c r="H272" s="568"/>
      <c r="I272" s="573"/>
      <c r="J272" s="569"/>
      <c r="K272" s="563"/>
      <c r="L272" s="568"/>
      <c r="M272" s="569"/>
      <c r="N272" s="563"/>
      <c r="O272" s="568"/>
      <c r="P272" s="569"/>
      <c r="Q272" s="599"/>
      <c r="R272" s="576"/>
      <c r="S272" s="608"/>
      <c r="T272" s="579"/>
      <c r="U272" s="563"/>
      <c r="V272" s="563"/>
      <c r="W272" s="617"/>
      <c r="X272" s="620"/>
      <c r="Y272" s="620"/>
      <c r="Z272" s="620"/>
    </row>
    <row r="273" spans="1:26" ht="15" customHeight="1">
      <c r="A273" s="563"/>
      <c r="B273" s="568"/>
      <c r="C273" s="569"/>
      <c r="D273" s="563"/>
      <c r="E273" s="563"/>
      <c r="F273" s="563"/>
      <c r="G273" s="563"/>
      <c r="H273" s="568"/>
      <c r="I273" s="573"/>
      <c r="J273" s="569"/>
      <c r="K273" s="563"/>
      <c r="L273" s="568"/>
      <c r="M273" s="569"/>
      <c r="N273" s="563"/>
      <c r="O273" s="568"/>
      <c r="P273" s="569"/>
      <c r="Q273" s="599"/>
      <c r="R273" s="576"/>
      <c r="S273" s="608"/>
      <c r="T273" s="579"/>
      <c r="U273" s="563"/>
      <c r="V273" s="563"/>
      <c r="W273" s="617"/>
      <c r="X273" s="620"/>
      <c r="Y273" s="620"/>
      <c r="Z273" s="620"/>
    </row>
    <row r="274" spans="1:26" ht="15" customHeight="1">
      <c r="A274" s="563"/>
      <c r="B274" s="568"/>
      <c r="C274" s="569"/>
      <c r="D274" s="563"/>
      <c r="E274" s="563"/>
      <c r="F274" s="563"/>
      <c r="G274" s="563"/>
      <c r="H274" s="568"/>
      <c r="I274" s="573"/>
      <c r="J274" s="569"/>
      <c r="K274" s="563"/>
      <c r="L274" s="568"/>
      <c r="M274" s="569"/>
      <c r="N274" s="563"/>
      <c r="O274" s="568"/>
      <c r="P274" s="569"/>
      <c r="Q274" s="599"/>
      <c r="R274" s="576"/>
      <c r="S274" s="608"/>
      <c r="T274" s="579"/>
      <c r="U274" s="563"/>
      <c r="V274" s="563"/>
      <c r="W274" s="617"/>
      <c r="X274" s="620"/>
      <c r="Y274" s="620"/>
      <c r="Z274" s="620"/>
    </row>
    <row r="275" spans="1:26" ht="15" customHeight="1">
      <c r="A275" s="563"/>
      <c r="B275" s="568"/>
      <c r="C275" s="569"/>
      <c r="D275" s="563"/>
      <c r="E275" s="563"/>
      <c r="F275" s="563"/>
      <c r="G275" s="563"/>
      <c r="H275" s="568"/>
      <c r="I275" s="573"/>
      <c r="J275" s="569"/>
      <c r="K275" s="563"/>
      <c r="L275" s="568"/>
      <c r="M275" s="569"/>
      <c r="N275" s="563"/>
      <c r="O275" s="568"/>
      <c r="P275" s="569"/>
      <c r="Q275" s="599"/>
      <c r="R275" s="576"/>
      <c r="S275" s="608"/>
      <c r="T275" s="579"/>
      <c r="U275" s="563"/>
      <c r="V275" s="563"/>
      <c r="W275" s="617"/>
      <c r="X275" s="620"/>
      <c r="Y275" s="620"/>
      <c r="Z275" s="620"/>
    </row>
    <row r="276" spans="1:26" ht="15" customHeight="1">
      <c r="A276" s="563"/>
      <c r="B276" s="568"/>
      <c r="C276" s="569"/>
      <c r="D276" s="563"/>
      <c r="E276" s="563"/>
      <c r="F276" s="563"/>
      <c r="G276" s="563"/>
      <c r="H276" s="568"/>
      <c r="I276" s="573"/>
      <c r="J276" s="569"/>
      <c r="K276" s="563"/>
      <c r="L276" s="568"/>
      <c r="M276" s="569"/>
      <c r="N276" s="563"/>
      <c r="O276" s="568"/>
      <c r="P276" s="569"/>
      <c r="Q276" s="599"/>
      <c r="R276" s="576"/>
      <c r="S276" s="608"/>
      <c r="T276" s="579"/>
      <c r="U276" s="563"/>
      <c r="V276" s="563"/>
      <c r="W276" s="617"/>
      <c r="X276" s="620"/>
      <c r="Y276" s="620"/>
      <c r="Z276" s="620"/>
    </row>
    <row r="277" spans="1:26" ht="15.75" customHeight="1" thickBot="1">
      <c r="A277" s="564"/>
      <c r="B277" s="570"/>
      <c r="C277" s="571"/>
      <c r="D277" s="564"/>
      <c r="E277" s="564"/>
      <c r="F277" s="564"/>
      <c r="G277" s="564"/>
      <c r="H277" s="570"/>
      <c r="I277" s="574"/>
      <c r="J277" s="571"/>
      <c r="K277" s="564"/>
      <c r="L277" s="570"/>
      <c r="M277" s="571"/>
      <c r="N277" s="564"/>
      <c r="O277" s="570"/>
      <c r="P277" s="571"/>
      <c r="Q277" s="600"/>
      <c r="R277" s="577"/>
      <c r="S277" s="609"/>
      <c r="T277" s="580"/>
      <c r="U277" s="564"/>
      <c r="V277" s="564"/>
      <c r="W277" s="618"/>
      <c r="X277" s="621"/>
      <c r="Y277" s="621"/>
      <c r="Z277" s="621"/>
    </row>
    <row r="278" spans="1:26" ht="32.25" customHeight="1">
      <c r="A278" s="565" t="s">
        <v>449</v>
      </c>
      <c r="B278" s="566" t="s">
        <v>936</v>
      </c>
      <c r="C278" s="567"/>
      <c r="D278" s="565" t="s">
        <v>937</v>
      </c>
      <c r="E278" s="565" t="s">
        <v>441</v>
      </c>
      <c r="F278" s="565" t="s">
        <v>933</v>
      </c>
      <c r="G278" s="565" t="s">
        <v>881</v>
      </c>
      <c r="H278" s="566" t="s">
        <v>882</v>
      </c>
      <c r="I278" s="572"/>
      <c r="J278" s="567"/>
      <c r="K278" s="562" t="s">
        <v>883</v>
      </c>
      <c r="L278" s="566" t="s">
        <v>884</v>
      </c>
      <c r="M278" s="567"/>
      <c r="N278" s="581">
        <v>44197</v>
      </c>
      <c r="O278" s="582" t="s">
        <v>879</v>
      </c>
      <c r="P278" s="567"/>
      <c r="Q278" s="582" t="s">
        <v>885</v>
      </c>
      <c r="R278" s="604" t="s">
        <v>989</v>
      </c>
      <c r="S278" s="601" t="s">
        <v>988</v>
      </c>
      <c r="T278" s="578" t="s">
        <v>963</v>
      </c>
      <c r="U278" s="613" t="s">
        <v>1194</v>
      </c>
      <c r="V278" s="613" t="s">
        <v>1195</v>
      </c>
      <c r="W278" s="616">
        <v>1</v>
      </c>
      <c r="X278" s="619"/>
      <c r="Y278" s="619"/>
      <c r="Z278" s="619">
        <f t="shared" ref="Z278" si="35">+W278+X278+Y278</f>
        <v>1</v>
      </c>
    </row>
    <row r="279" spans="1:26" ht="15" customHeight="1">
      <c r="A279" s="563"/>
      <c r="B279" s="568"/>
      <c r="C279" s="569"/>
      <c r="D279" s="563"/>
      <c r="E279" s="563"/>
      <c r="F279" s="563"/>
      <c r="G279" s="563"/>
      <c r="H279" s="568"/>
      <c r="I279" s="573"/>
      <c r="J279" s="569"/>
      <c r="K279" s="563"/>
      <c r="L279" s="568"/>
      <c r="M279" s="569"/>
      <c r="N279" s="563"/>
      <c r="O279" s="568"/>
      <c r="P279" s="569"/>
      <c r="Q279" s="599"/>
      <c r="R279" s="605"/>
      <c r="S279" s="602"/>
      <c r="T279" s="579"/>
      <c r="U279" s="614"/>
      <c r="V279" s="563"/>
      <c r="W279" s="617"/>
      <c r="X279" s="620"/>
      <c r="Y279" s="620"/>
      <c r="Z279" s="620"/>
    </row>
    <row r="280" spans="1:26" ht="15" customHeight="1">
      <c r="A280" s="563"/>
      <c r="B280" s="568"/>
      <c r="C280" s="569"/>
      <c r="D280" s="563"/>
      <c r="E280" s="563"/>
      <c r="F280" s="563"/>
      <c r="G280" s="563"/>
      <c r="H280" s="568"/>
      <c r="I280" s="573"/>
      <c r="J280" s="569"/>
      <c r="K280" s="563"/>
      <c r="L280" s="568"/>
      <c r="M280" s="569"/>
      <c r="N280" s="563"/>
      <c r="O280" s="568"/>
      <c r="P280" s="569"/>
      <c r="Q280" s="599"/>
      <c r="R280" s="605"/>
      <c r="S280" s="602"/>
      <c r="T280" s="579"/>
      <c r="U280" s="614"/>
      <c r="V280" s="563"/>
      <c r="W280" s="617"/>
      <c r="X280" s="620"/>
      <c r="Y280" s="620"/>
      <c r="Z280" s="620"/>
    </row>
    <row r="281" spans="1:26" ht="15" customHeight="1">
      <c r="A281" s="563"/>
      <c r="B281" s="568"/>
      <c r="C281" s="569"/>
      <c r="D281" s="563"/>
      <c r="E281" s="563"/>
      <c r="F281" s="563"/>
      <c r="G281" s="563"/>
      <c r="H281" s="568"/>
      <c r="I281" s="573"/>
      <c r="J281" s="569"/>
      <c r="K281" s="563"/>
      <c r="L281" s="568"/>
      <c r="M281" s="569"/>
      <c r="N281" s="563"/>
      <c r="O281" s="568"/>
      <c r="P281" s="569"/>
      <c r="Q281" s="599"/>
      <c r="R281" s="605"/>
      <c r="S281" s="602"/>
      <c r="T281" s="579"/>
      <c r="U281" s="614"/>
      <c r="V281" s="563"/>
      <c r="W281" s="617"/>
      <c r="X281" s="620"/>
      <c r="Y281" s="620"/>
      <c r="Z281" s="620"/>
    </row>
    <row r="282" spans="1:26" ht="15" customHeight="1">
      <c r="A282" s="563"/>
      <c r="B282" s="568"/>
      <c r="C282" s="569"/>
      <c r="D282" s="563"/>
      <c r="E282" s="563"/>
      <c r="F282" s="563"/>
      <c r="G282" s="563"/>
      <c r="H282" s="568"/>
      <c r="I282" s="573"/>
      <c r="J282" s="569"/>
      <c r="K282" s="563"/>
      <c r="L282" s="568"/>
      <c r="M282" s="569"/>
      <c r="N282" s="563"/>
      <c r="O282" s="568"/>
      <c r="P282" s="569"/>
      <c r="Q282" s="599"/>
      <c r="R282" s="605"/>
      <c r="S282" s="602"/>
      <c r="T282" s="579"/>
      <c r="U282" s="614"/>
      <c r="V282" s="563"/>
      <c r="W282" s="617"/>
      <c r="X282" s="620"/>
      <c r="Y282" s="620"/>
      <c r="Z282" s="620"/>
    </row>
    <row r="283" spans="1:26" ht="15" customHeight="1">
      <c r="A283" s="563"/>
      <c r="B283" s="568"/>
      <c r="C283" s="569"/>
      <c r="D283" s="563"/>
      <c r="E283" s="563"/>
      <c r="F283" s="563"/>
      <c r="G283" s="563"/>
      <c r="H283" s="568"/>
      <c r="I283" s="573"/>
      <c r="J283" s="569"/>
      <c r="K283" s="563"/>
      <c r="L283" s="568"/>
      <c r="M283" s="569"/>
      <c r="N283" s="563"/>
      <c r="O283" s="568"/>
      <c r="P283" s="569"/>
      <c r="Q283" s="599"/>
      <c r="R283" s="605"/>
      <c r="S283" s="602"/>
      <c r="T283" s="579"/>
      <c r="U283" s="614"/>
      <c r="V283" s="563"/>
      <c r="W283" s="617"/>
      <c r="X283" s="620"/>
      <c r="Y283" s="620"/>
      <c r="Z283" s="620"/>
    </row>
    <row r="284" spans="1:26" ht="15.75" customHeight="1" thickBot="1">
      <c r="A284" s="564"/>
      <c r="B284" s="570"/>
      <c r="C284" s="571"/>
      <c r="D284" s="564"/>
      <c r="E284" s="564"/>
      <c r="F284" s="564"/>
      <c r="G284" s="564"/>
      <c r="H284" s="570"/>
      <c r="I284" s="574"/>
      <c r="J284" s="571"/>
      <c r="K284" s="564"/>
      <c r="L284" s="570"/>
      <c r="M284" s="571"/>
      <c r="N284" s="564"/>
      <c r="O284" s="570"/>
      <c r="P284" s="571"/>
      <c r="Q284" s="600"/>
      <c r="R284" s="606"/>
      <c r="S284" s="603"/>
      <c r="T284" s="580"/>
      <c r="U284" s="615"/>
      <c r="V284" s="564"/>
      <c r="W284" s="618"/>
      <c r="X284" s="621"/>
      <c r="Y284" s="621"/>
      <c r="Z284" s="621"/>
    </row>
    <row r="285" spans="1:26" ht="47.25" customHeight="1">
      <c r="A285" s="565" t="s">
        <v>449</v>
      </c>
      <c r="B285" s="566" t="s">
        <v>936</v>
      </c>
      <c r="C285" s="567"/>
      <c r="D285" s="565" t="s">
        <v>937</v>
      </c>
      <c r="E285" s="565" t="s">
        <v>441</v>
      </c>
      <c r="F285" s="565" t="s">
        <v>897</v>
      </c>
      <c r="G285" s="565" t="s">
        <v>898</v>
      </c>
      <c r="H285" s="566" t="s">
        <v>878</v>
      </c>
      <c r="I285" s="572"/>
      <c r="J285" s="567"/>
      <c r="K285" s="562" t="s">
        <v>444</v>
      </c>
      <c r="L285" s="566" t="s">
        <v>676</v>
      </c>
      <c r="M285" s="567"/>
      <c r="N285" s="581">
        <v>44197</v>
      </c>
      <c r="O285" s="582" t="s">
        <v>879</v>
      </c>
      <c r="P285" s="567"/>
      <c r="Q285" s="582" t="s">
        <v>885</v>
      </c>
      <c r="R285" s="604" t="s">
        <v>987</v>
      </c>
      <c r="S285" s="601" t="s">
        <v>988</v>
      </c>
      <c r="T285" s="578" t="s">
        <v>963</v>
      </c>
      <c r="U285" s="613" t="s">
        <v>1202</v>
      </c>
      <c r="V285" s="613" t="s">
        <v>1223</v>
      </c>
      <c r="W285" s="616">
        <v>1</v>
      </c>
      <c r="X285" s="619"/>
      <c r="Y285" s="619"/>
      <c r="Z285" s="619">
        <f t="shared" ref="Z285" si="36">+W285+X285+Y285</f>
        <v>1</v>
      </c>
    </row>
    <row r="286" spans="1:26" ht="15" customHeight="1">
      <c r="A286" s="563"/>
      <c r="B286" s="568"/>
      <c r="C286" s="569"/>
      <c r="D286" s="563"/>
      <c r="E286" s="563"/>
      <c r="F286" s="563"/>
      <c r="G286" s="563"/>
      <c r="H286" s="568"/>
      <c r="I286" s="573"/>
      <c r="J286" s="569"/>
      <c r="K286" s="563"/>
      <c r="L286" s="568"/>
      <c r="M286" s="569"/>
      <c r="N286" s="563"/>
      <c r="O286" s="568"/>
      <c r="P286" s="569"/>
      <c r="Q286" s="599"/>
      <c r="R286" s="605"/>
      <c r="S286" s="602"/>
      <c r="T286" s="579"/>
      <c r="U286" s="563"/>
      <c r="V286" s="563"/>
      <c r="W286" s="617"/>
      <c r="X286" s="620"/>
      <c r="Y286" s="620"/>
      <c r="Z286" s="620"/>
    </row>
    <row r="287" spans="1:26" ht="15" customHeight="1">
      <c r="A287" s="563"/>
      <c r="B287" s="568"/>
      <c r="C287" s="569"/>
      <c r="D287" s="563"/>
      <c r="E287" s="563"/>
      <c r="F287" s="563"/>
      <c r="G287" s="563"/>
      <c r="H287" s="568"/>
      <c r="I287" s="573"/>
      <c r="J287" s="569"/>
      <c r="K287" s="563"/>
      <c r="L287" s="568"/>
      <c r="M287" s="569"/>
      <c r="N287" s="563"/>
      <c r="O287" s="568"/>
      <c r="P287" s="569"/>
      <c r="Q287" s="599"/>
      <c r="R287" s="605"/>
      <c r="S287" s="602"/>
      <c r="T287" s="579"/>
      <c r="U287" s="563"/>
      <c r="V287" s="563"/>
      <c r="W287" s="617"/>
      <c r="X287" s="620"/>
      <c r="Y287" s="620"/>
      <c r="Z287" s="620"/>
    </row>
    <row r="288" spans="1:26" ht="15" customHeight="1">
      <c r="A288" s="563"/>
      <c r="B288" s="568"/>
      <c r="C288" s="569"/>
      <c r="D288" s="563"/>
      <c r="E288" s="563"/>
      <c r="F288" s="563"/>
      <c r="G288" s="563"/>
      <c r="H288" s="568"/>
      <c r="I288" s="573"/>
      <c r="J288" s="569"/>
      <c r="K288" s="563"/>
      <c r="L288" s="568"/>
      <c r="M288" s="569"/>
      <c r="N288" s="563"/>
      <c r="O288" s="568"/>
      <c r="P288" s="569"/>
      <c r="Q288" s="599"/>
      <c r="R288" s="605"/>
      <c r="S288" s="602"/>
      <c r="T288" s="579"/>
      <c r="U288" s="563"/>
      <c r="V288" s="563"/>
      <c r="W288" s="617"/>
      <c r="X288" s="620"/>
      <c r="Y288" s="620"/>
      <c r="Z288" s="620"/>
    </row>
    <row r="289" spans="1:26" ht="15" customHeight="1">
      <c r="A289" s="563"/>
      <c r="B289" s="568"/>
      <c r="C289" s="569"/>
      <c r="D289" s="563"/>
      <c r="E289" s="563"/>
      <c r="F289" s="563"/>
      <c r="G289" s="563"/>
      <c r="H289" s="568"/>
      <c r="I289" s="573"/>
      <c r="J289" s="569"/>
      <c r="K289" s="563"/>
      <c r="L289" s="568"/>
      <c r="M289" s="569"/>
      <c r="N289" s="563"/>
      <c r="O289" s="568"/>
      <c r="P289" s="569"/>
      <c r="Q289" s="599"/>
      <c r="R289" s="605"/>
      <c r="S289" s="602"/>
      <c r="T289" s="579"/>
      <c r="U289" s="563"/>
      <c r="V289" s="563"/>
      <c r="W289" s="617"/>
      <c r="X289" s="620"/>
      <c r="Y289" s="620"/>
      <c r="Z289" s="620"/>
    </row>
    <row r="290" spans="1:26" ht="15" customHeight="1">
      <c r="A290" s="563"/>
      <c r="B290" s="568"/>
      <c r="C290" s="569"/>
      <c r="D290" s="563"/>
      <c r="E290" s="563"/>
      <c r="F290" s="563"/>
      <c r="G290" s="563"/>
      <c r="H290" s="568"/>
      <c r="I290" s="573"/>
      <c r="J290" s="569"/>
      <c r="K290" s="563"/>
      <c r="L290" s="568"/>
      <c r="M290" s="569"/>
      <c r="N290" s="563"/>
      <c r="O290" s="568"/>
      <c r="P290" s="569"/>
      <c r="Q290" s="599"/>
      <c r="R290" s="605"/>
      <c r="S290" s="602"/>
      <c r="T290" s="579"/>
      <c r="U290" s="563"/>
      <c r="V290" s="563"/>
      <c r="W290" s="617"/>
      <c r="X290" s="620"/>
      <c r="Y290" s="620"/>
      <c r="Z290" s="620"/>
    </row>
    <row r="291" spans="1:26" ht="15.75" customHeight="1" thickBot="1">
      <c r="A291" s="564"/>
      <c r="B291" s="570"/>
      <c r="C291" s="571"/>
      <c r="D291" s="564"/>
      <c r="E291" s="564"/>
      <c r="F291" s="564"/>
      <c r="G291" s="564"/>
      <c r="H291" s="570"/>
      <c r="I291" s="574"/>
      <c r="J291" s="571"/>
      <c r="K291" s="564"/>
      <c r="L291" s="570"/>
      <c r="M291" s="571"/>
      <c r="N291" s="564"/>
      <c r="O291" s="570"/>
      <c r="P291" s="571"/>
      <c r="Q291" s="600"/>
      <c r="R291" s="606"/>
      <c r="S291" s="603"/>
      <c r="T291" s="580"/>
      <c r="U291" s="564"/>
      <c r="V291" s="564"/>
      <c r="W291" s="618"/>
      <c r="X291" s="621"/>
      <c r="Y291" s="621"/>
      <c r="Z291" s="621"/>
    </row>
    <row r="292" spans="1:26" ht="47.25" customHeight="1">
      <c r="A292" s="565" t="s">
        <v>449</v>
      </c>
      <c r="B292" s="566" t="s">
        <v>938</v>
      </c>
      <c r="C292" s="567"/>
      <c r="D292" s="565" t="s">
        <v>939</v>
      </c>
      <c r="E292" s="565" t="s">
        <v>441</v>
      </c>
      <c r="F292" s="565" t="s">
        <v>897</v>
      </c>
      <c r="G292" s="565" t="s">
        <v>898</v>
      </c>
      <c r="H292" s="566" t="s">
        <v>878</v>
      </c>
      <c r="I292" s="572"/>
      <c r="J292" s="567"/>
      <c r="K292" s="562" t="s">
        <v>444</v>
      </c>
      <c r="L292" s="566" t="s">
        <v>676</v>
      </c>
      <c r="M292" s="567"/>
      <c r="N292" s="581">
        <v>44197</v>
      </c>
      <c r="O292" s="582" t="s">
        <v>879</v>
      </c>
      <c r="P292" s="567"/>
      <c r="Q292" s="582" t="s">
        <v>885</v>
      </c>
      <c r="R292" s="604" t="s">
        <v>987</v>
      </c>
      <c r="S292" s="601" t="s">
        <v>988</v>
      </c>
      <c r="T292" s="578" t="s">
        <v>963</v>
      </c>
      <c r="U292" s="613" t="s">
        <v>1202</v>
      </c>
      <c r="V292" s="613" t="s">
        <v>1223</v>
      </c>
      <c r="W292" s="616">
        <v>1</v>
      </c>
      <c r="X292" s="619"/>
      <c r="Y292" s="619"/>
      <c r="Z292" s="619">
        <f t="shared" ref="Z292" si="37">+W292+X292+Y292</f>
        <v>1</v>
      </c>
    </row>
    <row r="293" spans="1:26" ht="15" customHeight="1">
      <c r="A293" s="563"/>
      <c r="B293" s="568"/>
      <c r="C293" s="569"/>
      <c r="D293" s="563"/>
      <c r="E293" s="563"/>
      <c r="F293" s="563"/>
      <c r="G293" s="563"/>
      <c r="H293" s="568"/>
      <c r="I293" s="573"/>
      <c r="J293" s="569"/>
      <c r="K293" s="563"/>
      <c r="L293" s="568"/>
      <c r="M293" s="569"/>
      <c r="N293" s="563"/>
      <c r="O293" s="568"/>
      <c r="P293" s="569"/>
      <c r="Q293" s="599"/>
      <c r="R293" s="605"/>
      <c r="S293" s="602"/>
      <c r="T293" s="579"/>
      <c r="U293" s="563"/>
      <c r="V293" s="563"/>
      <c r="W293" s="617"/>
      <c r="X293" s="620"/>
      <c r="Y293" s="620"/>
      <c r="Z293" s="620"/>
    </row>
    <row r="294" spans="1:26" ht="15" customHeight="1">
      <c r="A294" s="563"/>
      <c r="B294" s="568"/>
      <c r="C294" s="569"/>
      <c r="D294" s="563"/>
      <c r="E294" s="563"/>
      <c r="F294" s="563"/>
      <c r="G294" s="563"/>
      <c r="H294" s="568"/>
      <c r="I294" s="573"/>
      <c r="J294" s="569"/>
      <c r="K294" s="563"/>
      <c r="L294" s="568"/>
      <c r="M294" s="569"/>
      <c r="N294" s="563"/>
      <c r="O294" s="568"/>
      <c r="P294" s="569"/>
      <c r="Q294" s="599"/>
      <c r="R294" s="605"/>
      <c r="S294" s="602"/>
      <c r="T294" s="579"/>
      <c r="U294" s="563"/>
      <c r="V294" s="563"/>
      <c r="W294" s="617"/>
      <c r="X294" s="620"/>
      <c r="Y294" s="620"/>
      <c r="Z294" s="620"/>
    </row>
    <row r="295" spans="1:26" ht="15" customHeight="1">
      <c r="A295" s="563"/>
      <c r="B295" s="568"/>
      <c r="C295" s="569"/>
      <c r="D295" s="563"/>
      <c r="E295" s="563"/>
      <c r="F295" s="563"/>
      <c r="G295" s="563"/>
      <c r="H295" s="568"/>
      <c r="I295" s="573"/>
      <c r="J295" s="569"/>
      <c r="K295" s="563"/>
      <c r="L295" s="568"/>
      <c r="M295" s="569"/>
      <c r="N295" s="563"/>
      <c r="O295" s="568"/>
      <c r="P295" s="569"/>
      <c r="Q295" s="599"/>
      <c r="R295" s="605"/>
      <c r="S295" s="602"/>
      <c r="T295" s="579"/>
      <c r="U295" s="563"/>
      <c r="V295" s="563"/>
      <c r="W295" s="617"/>
      <c r="X295" s="620"/>
      <c r="Y295" s="620"/>
      <c r="Z295" s="620"/>
    </row>
    <row r="296" spans="1:26" ht="15" customHeight="1">
      <c r="A296" s="563"/>
      <c r="B296" s="568"/>
      <c r="C296" s="569"/>
      <c r="D296" s="563"/>
      <c r="E296" s="563"/>
      <c r="F296" s="563"/>
      <c r="G296" s="563"/>
      <c r="H296" s="568"/>
      <c r="I296" s="573"/>
      <c r="J296" s="569"/>
      <c r="K296" s="563"/>
      <c r="L296" s="568"/>
      <c r="M296" s="569"/>
      <c r="N296" s="563"/>
      <c r="O296" s="568"/>
      <c r="P296" s="569"/>
      <c r="Q296" s="599"/>
      <c r="R296" s="605"/>
      <c r="S296" s="602"/>
      <c r="T296" s="579"/>
      <c r="U296" s="563"/>
      <c r="V296" s="563"/>
      <c r="W296" s="617"/>
      <c r="X296" s="620"/>
      <c r="Y296" s="620"/>
      <c r="Z296" s="620"/>
    </row>
    <row r="297" spans="1:26" ht="15" customHeight="1">
      <c r="A297" s="563"/>
      <c r="B297" s="568"/>
      <c r="C297" s="569"/>
      <c r="D297" s="563"/>
      <c r="E297" s="563"/>
      <c r="F297" s="563"/>
      <c r="G297" s="563"/>
      <c r="H297" s="568"/>
      <c r="I297" s="573"/>
      <c r="J297" s="569"/>
      <c r="K297" s="563"/>
      <c r="L297" s="568"/>
      <c r="M297" s="569"/>
      <c r="N297" s="563"/>
      <c r="O297" s="568"/>
      <c r="P297" s="569"/>
      <c r="Q297" s="599"/>
      <c r="R297" s="605"/>
      <c r="S297" s="602"/>
      <c r="T297" s="579"/>
      <c r="U297" s="563"/>
      <c r="V297" s="563"/>
      <c r="W297" s="617"/>
      <c r="X297" s="620"/>
      <c r="Y297" s="620"/>
      <c r="Z297" s="620"/>
    </row>
    <row r="298" spans="1:26" ht="15.75" customHeight="1" thickBot="1">
      <c r="A298" s="564"/>
      <c r="B298" s="570"/>
      <c r="C298" s="571"/>
      <c r="D298" s="564"/>
      <c r="E298" s="564"/>
      <c r="F298" s="564"/>
      <c r="G298" s="564"/>
      <c r="H298" s="570"/>
      <c r="I298" s="574"/>
      <c r="J298" s="571"/>
      <c r="K298" s="564"/>
      <c r="L298" s="570"/>
      <c r="M298" s="571"/>
      <c r="N298" s="564"/>
      <c r="O298" s="570"/>
      <c r="P298" s="571"/>
      <c r="Q298" s="600"/>
      <c r="R298" s="606"/>
      <c r="S298" s="603"/>
      <c r="T298" s="580"/>
      <c r="U298" s="564"/>
      <c r="V298" s="564"/>
      <c r="W298" s="618"/>
      <c r="X298" s="621"/>
      <c r="Y298" s="621"/>
      <c r="Z298" s="621"/>
    </row>
    <row r="299" spans="1:26" ht="32.25" customHeight="1">
      <c r="A299" s="565" t="s">
        <v>449</v>
      </c>
      <c r="B299" s="566" t="s">
        <v>938</v>
      </c>
      <c r="C299" s="567"/>
      <c r="D299" s="565" t="s">
        <v>939</v>
      </c>
      <c r="E299" s="565" t="s">
        <v>441</v>
      </c>
      <c r="F299" s="565" t="s">
        <v>933</v>
      </c>
      <c r="G299" s="565" t="s">
        <v>940</v>
      </c>
      <c r="H299" s="566" t="s">
        <v>882</v>
      </c>
      <c r="I299" s="572"/>
      <c r="J299" s="567"/>
      <c r="K299" s="562" t="s">
        <v>883</v>
      </c>
      <c r="L299" s="566" t="s">
        <v>884</v>
      </c>
      <c r="M299" s="567"/>
      <c r="N299" s="581">
        <v>44197</v>
      </c>
      <c r="O299" s="582" t="s">
        <v>879</v>
      </c>
      <c r="P299" s="567"/>
      <c r="Q299" s="582" t="s">
        <v>885</v>
      </c>
      <c r="R299" s="604" t="s">
        <v>989</v>
      </c>
      <c r="S299" s="601" t="s">
        <v>988</v>
      </c>
      <c r="T299" s="578" t="s">
        <v>963</v>
      </c>
      <c r="U299" s="613" t="s">
        <v>1194</v>
      </c>
      <c r="V299" s="613" t="s">
        <v>1195</v>
      </c>
      <c r="W299" s="616">
        <v>1</v>
      </c>
      <c r="X299" s="619"/>
      <c r="Y299" s="619"/>
      <c r="Z299" s="619">
        <f t="shared" ref="Z299" si="38">+W299+X299+Y299</f>
        <v>1</v>
      </c>
    </row>
    <row r="300" spans="1:26" ht="15" customHeight="1">
      <c r="A300" s="563"/>
      <c r="B300" s="568"/>
      <c r="C300" s="569"/>
      <c r="D300" s="563"/>
      <c r="E300" s="563"/>
      <c r="F300" s="563"/>
      <c r="G300" s="563"/>
      <c r="H300" s="568"/>
      <c r="I300" s="573"/>
      <c r="J300" s="569"/>
      <c r="K300" s="563"/>
      <c r="L300" s="568"/>
      <c r="M300" s="569"/>
      <c r="N300" s="563"/>
      <c r="O300" s="568"/>
      <c r="P300" s="569"/>
      <c r="Q300" s="599"/>
      <c r="R300" s="605"/>
      <c r="S300" s="602"/>
      <c r="T300" s="579"/>
      <c r="U300" s="614"/>
      <c r="V300" s="563"/>
      <c r="W300" s="617"/>
      <c r="X300" s="620"/>
      <c r="Y300" s="620"/>
      <c r="Z300" s="620"/>
    </row>
    <row r="301" spans="1:26" ht="15" customHeight="1">
      <c r="A301" s="563"/>
      <c r="B301" s="568"/>
      <c r="C301" s="569"/>
      <c r="D301" s="563"/>
      <c r="E301" s="563"/>
      <c r="F301" s="563"/>
      <c r="G301" s="563"/>
      <c r="H301" s="568"/>
      <c r="I301" s="573"/>
      <c r="J301" s="569"/>
      <c r="K301" s="563"/>
      <c r="L301" s="568"/>
      <c r="M301" s="569"/>
      <c r="N301" s="563"/>
      <c r="O301" s="568"/>
      <c r="P301" s="569"/>
      <c r="Q301" s="599"/>
      <c r="R301" s="605"/>
      <c r="S301" s="602"/>
      <c r="T301" s="579"/>
      <c r="U301" s="614"/>
      <c r="V301" s="563"/>
      <c r="W301" s="617"/>
      <c r="X301" s="620"/>
      <c r="Y301" s="620"/>
      <c r="Z301" s="620"/>
    </row>
    <row r="302" spans="1:26" ht="15" customHeight="1">
      <c r="A302" s="563"/>
      <c r="B302" s="568"/>
      <c r="C302" s="569"/>
      <c r="D302" s="563"/>
      <c r="E302" s="563"/>
      <c r="F302" s="563"/>
      <c r="G302" s="563"/>
      <c r="H302" s="568"/>
      <c r="I302" s="573"/>
      <c r="J302" s="569"/>
      <c r="K302" s="563"/>
      <c r="L302" s="568"/>
      <c r="M302" s="569"/>
      <c r="N302" s="563"/>
      <c r="O302" s="568"/>
      <c r="P302" s="569"/>
      <c r="Q302" s="599"/>
      <c r="R302" s="605"/>
      <c r="S302" s="602"/>
      <c r="T302" s="579"/>
      <c r="U302" s="614"/>
      <c r="V302" s="563"/>
      <c r="W302" s="617"/>
      <c r="X302" s="620"/>
      <c r="Y302" s="620"/>
      <c r="Z302" s="620"/>
    </row>
    <row r="303" spans="1:26" ht="15" customHeight="1">
      <c r="A303" s="563"/>
      <c r="B303" s="568"/>
      <c r="C303" s="569"/>
      <c r="D303" s="563"/>
      <c r="E303" s="563"/>
      <c r="F303" s="563"/>
      <c r="G303" s="563"/>
      <c r="H303" s="568"/>
      <c r="I303" s="573"/>
      <c r="J303" s="569"/>
      <c r="K303" s="563"/>
      <c r="L303" s="568"/>
      <c r="M303" s="569"/>
      <c r="N303" s="563"/>
      <c r="O303" s="568"/>
      <c r="P303" s="569"/>
      <c r="Q303" s="599"/>
      <c r="R303" s="605"/>
      <c r="S303" s="602"/>
      <c r="T303" s="579"/>
      <c r="U303" s="614"/>
      <c r="V303" s="563"/>
      <c r="W303" s="617"/>
      <c r="X303" s="620"/>
      <c r="Y303" s="620"/>
      <c r="Z303" s="620"/>
    </row>
    <row r="304" spans="1:26" ht="15" customHeight="1">
      <c r="A304" s="563"/>
      <c r="B304" s="568"/>
      <c r="C304" s="569"/>
      <c r="D304" s="563"/>
      <c r="E304" s="563"/>
      <c r="F304" s="563"/>
      <c r="G304" s="563"/>
      <c r="H304" s="568"/>
      <c r="I304" s="573"/>
      <c r="J304" s="569"/>
      <c r="K304" s="563"/>
      <c r="L304" s="568"/>
      <c r="M304" s="569"/>
      <c r="N304" s="563"/>
      <c r="O304" s="568"/>
      <c r="P304" s="569"/>
      <c r="Q304" s="599"/>
      <c r="R304" s="605"/>
      <c r="S304" s="602"/>
      <c r="T304" s="579"/>
      <c r="U304" s="614"/>
      <c r="V304" s="563"/>
      <c r="W304" s="617"/>
      <c r="X304" s="620"/>
      <c r="Y304" s="620"/>
      <c r="Z304" s="620"/>
    </row>
    <row r="305" spans="1:26" ht="15.75" customHeight="1" thickBot="1">
      <c r="A305" s="564"/>
      <c r="B305" s="570"/>
      <c r="C305" s="571"/>
      <c r="D305" s="564"/>
      <c r="E305" s="564"/>
      <c r="F305" s="564"/>
      <c r="G305" s="564"/>
      <c r="H305" s="570"/>
      <c r="I305" s="574"/>
      <c r="J305" s="571"/>
      <c r="K305" s="564"/>
      <c r="L305" s="570"/>
      <c r="M305" s="571"/>
      <c r="N305" s="564"/>
      <c r="O305" s="570"/>
      <c r="P305" s="571"/>
      <c r="Q305" s="600"/>
      <c r="R305" s="606"/>
      <c r="S305" s="603"/>
      <c r="T305" s="580"/>
      <c r="U305" s="615"/>
      <c r="V305" s="564"/>
      <c r="W305" s="618"/>
      <c r="X305" s="621"/>
      <c r="Y305" s="621"/>
      <c r="Z305" s="621"/>
    </row>
    <row r="306" spans="1:26" ht="47.25" customHeight="1">
      <c r="A306" s="565" t="s">
        <v>449</v>
      </c>
      <c r="B306" s="566" t="s">
        <v>941</v>
      </c>
      <c r="C306" s="567"/>
      <c r="D306" s="565" t="s">
        <v>942</v>
      </c>
      <c r="E306" s="565" t="s">
        <v>441</v>
      </c>
      <c r="F306" s="565" t="s">
        <v>897</v>
      </c>
      <c r="G306" s="565" t="s">
        <v>898</v>
      </c>
      <c r="H306" s="566" t="s">
        <v>878</v>
      </c>
      <c r="I306" s="572"/>
      <c r="J306" s="567"/>
      <c r="K306" s="562" t="s">
        <v>444</v>
      </c>
      <c r="L306" s="566" t="s">
        <v>676</v>
      </c>
      <c r="M306" s="567"/>
      <c r="N306" s="581">
        <v>44197</v>
      </c>
      <c r="O306" s="582" t="s">
        <v>879</v>
      </c>
      <c r="P306" s="567"/>
      <c r="Q306" s="582" t="s">
        <v>885</v>
      </c>
      <c r="R306" s="604" t="s">
        <v>987</v>
      </c>
      <c r="S306" s="601" t="s">
        <v>988</v>
      </c>
      <c r="T306" s="578" t="s">
        <v>963</v>
      </c>
      <c r="U306" s="613" t="s">
        <v>1202</v>
      </c>
      <c r="V306" s="613" t="s">
        <v>1223</v>
      </c>
      <c r="W306" s="616">
        <v>1</v>
      </c>
      <c r="X306" s="619"/>
      <c r="Y306" s="619"/>
      <c r="Z306" s="619">
        <f t="shared" ref="Z306" si="39">+W306+X306+Y306</f>
        <v>1</v>
      </c>
    </row>
    <row r="307" spans="1:26" ht="15" customHeight="1">
      <c r="A307" s="563"/>
      <c r="B307" s="568"/>
      <c r="C307" s="569"/>
      <c r="D307" s="563"/>
      <c r="E307" s="563"/>
      <c r="F307" s="563"/>
      <c r="G307" s="563"/>
      <c r="H307" s="568"/>
      <c r="I307" s="573"/>
      <c r="J307" s="569"/>
      <c r="K307" s="563"/>
      <c r="L307" s="568"/>
      <c r="M307" s="569"/>
      <c r="N307" s="563"/>
      <c r="O307" s="568"/>
      <c r="P307" s="569"/>
      <c r="Q307" s="599"/>
      <c r="R307" s="605"/>
      <c r="S307" s="602"/>
      <c r="T307" s="579"/>
      <c r="U307" s="563"/>
      <c r="V307" s="563"/>
      <c r="W307" s="617"/>
      <c r="X307" s="620"/>
      <c r="Y307" s="620"/>
      <c r="Z307" s="620"/>
    </row>
    <row r="308" spans="1:26" ht="15" customHeight="1">
      <c r="A308" s="563"/>
      <c r="B308" s="568"/>
      <c r="C308" s="569"/>
      <c r="D308" s="563"/>
      <c r="E308" s="563"/>
      <c r="F308" s="563"/>
      <c r="G308" s="563"/>
      <c r="H308" s="568"/>
      <c r="I308" s="573"/>
      <c r="J308" s="569"/>
      <c r="K308" s="563"/>
      <c r="L308" s="568"/>
      <c r="M308" s="569"/>
      <c r="N308" s="563"/>
      <c r="O308" s="568"/>
      <c r="P308" s="569"/>
      <c r="Q308" s="599"/>
      <c r="R308" s="605"/>
      <c r="S308" s="602"/>
      <c r="T308" s="579"/>
      <c r="U308" s="563"/>
      <c r="V308" s="563"/>
      <c r="W308" s="617"/>
      <c r="X308" s="620"/>
      <c r="Y308" s="620"/>
      <c r="Z308" s="620"/>
    </row>
    <row r="309" spans="1:26" ht="15" customHeight="1">
      <c r="A309" s="563"/>
      <c r="B309" s="568"/>
      <c r="C309" s="569"/>
      <c r="D309" s="563"/>
      <c r="E309" s="563"/>
      <c r="F309" s="563"/>
      <c r="G309" s="563"/>
      <c r="H309" s="568"/>
      <c r="I309" s="573"/>
      <c r="J309" s="569"/>
      <c r="K309" s="563"/>
      <c r="L309" s="568"/>
      <c r="M309" s="569"/>
      <c r="N309" s="563"/>
      <c r="O309" s="568"/>
      <c r="P309" s="569"/>
      <c r="Q309" s="599"/>
      <c r="R309" s="605"/>
      <c r="S309" s="602"/>
      <c r="T309" s="579"/>
      <c r="U309" s="563"/>
      <c r="V309" s="563"/>
      <c r="W309" s="617"/>
      <c r="X309" s="620"/>
      <c r="Y309" s="620"/>
      <c r="Z309" s="620"/>
    </row>
    <row r="310" spans="1:26" ht="15" customHeight="1">
      <c r="A310" s="563"/>
      <c r="B310" s="568"/>
      <c r="C310" s="569"/>
      <c r="D310" s="563"/>
      <c r="E310" s="563"/>
      <c r="F310" s="563"/>
      <c r="G310" s="563"/>
      <c r="H310" s="568"/>
      <c r="I310" s="573"/>
      <c r="J310" s="569"/>
      <c r="K310" s="563"/>
      <c r="L310" s="568"/>
      <c r="M310" s="569"/>
      <c r="N310" s="563"/>
      <c r="O310" s="568"/>
      <c r="P310" s="569"/>
      <c r="Q310" s="599"/>
      <c r="R310" s="605"/>
      <c r="S310" s="602"/>
      <c r="T310" s="579"/>
      <c r="U310" s="563"/>
      <c r="V310" s="563"/>
      <c r="W310" s="617"/>
      <c r="X310" s="620"/>
      <c r="Y310" s="620"/>
      <c r="Z310" s="620"/>
    </row>
    <row r="311" spans="1:26" ht="15" customHeight="1">
      <c r="A311" s="563"/>
      <c r="B311" s="568"/>
      <c r="C311" s="569"/>
      <c r="D311" s="563"/>
      <c r="E311" s="563"/>
      <c r="F311" s="563"/>
      <c r="G311" s="563"/>
      <c r="H311" s="568"/>
      <c r="I311" s="573"/>
      <c r="J311" s="569"/>
      <c r="K311" s="563"/>
      <c r="L311" s="568"/>
      <c r="M311" s="569"/>
      <c r="N311" s="563"/>
      <c r="O311" s="568"/>
      <c r="P311" s="569"/>
      <c r="Q311" s="599"/>
      <c r="R311" s="605"/>
      <c r="S311" s="602"/>
      <c r="T311" s="579"/>
      <c r="U311" s="563"/>
      <c r="V311" s="563"/>
      <c r="W311" s="617"/>
      <c r="X311" s="620"/>
      <c r="Y311" s="620"/>
      <c r="Z311" s="620"/>
    </row>
    <row r="312" spans="1:26" ht="15.75" customHeight="1" thickBot="1">
      <c r="A312" s="564"/>
      <c r="B312" s="570"/>
      <c r="C312" s="571"/>
      <c r="D312" s="564"/>
      <c r="E312" s="564"/>
      <c r="F312" s="564"/>
      <c r="G312" s="564"/>
      <c r="H312" s="570"/>
      <c r="I312" s="574"/>
      <c r="J312" s="571"/>
      <c r="K312" s="564"/>
      <c r="L312" s="570"/>
      <c r="M312" s="571"/>
      <c r="N312" s="564"/>
      <c r="O312" s="570"/>
      <c r="P312" s="571"/>
      <c r="Q312" s="600"/>
      <c r="R312" s="606"/>
      <c r="S312" s="603"/>
      <c r="T312" s="580"/>
      <c r="U312" s="564"/>
      <c r="V312" s="564"/>
      <c r="W312" s="618"/>
      <c r="X312" s="621"/>
      <c r="Y312" s="621"/>
      <c r="Z312" s="621"/>
    </row>
    <row r="313" spans="1:26" ht="32.25" customHeight="1">
      <c r="A313" s="565" t="s">
        <v>449</v>
      </c>
      <c r="B313" s="566" t="s">
        <v>943</v>
      </c>
      <c r="C313" s="567"/>
      <c r="D313" s="565" t="s">
        <v>944</v>
      </c>
      <c r="E313" s="565" t="s">
        <v>441</v>
      </c>
      <c r="F313" s="565" t="s">
        <v>933</v>
      </c>
      <c r="G313" s="565" t="s">
        <v>881</v>
      </c>
      <c r="H313" s="566" t="s">
        <v>882</v>
      </c>
      <c r="I313" s="572"/>
      <c r="J313" s="567"/>
      <c r="K313" s="562" t="s">
        <v>883</v>
      </c>
      <c r="L313" s="566" t="s">
        <v>884</v>
      </c>
      <c r="M313" s="567"/>
      <c r="N313" s="581">
        <v>44197</v>
      </c>
      <c r="O313" s="582" t="s">
        <v>879</v>
      </c>
      <c r="P313" s="567"/>
      <c r="Q313" s="582" t="s">
        <v>885</v>
      </c>
      <c r="R313" s="604" t="s">
        <v>989</v>
      </c>
      <c r="S313" s="601" t="s">
        <v>988</v>
      </c>
      <c r="T313" s="578" t="s">
        <v>963</v>
      </c>
      <c r="U313" s="613" t="s">
        <v>1194</v>
      </c>
      <c r="V313" s="613" t="s">
        <v>1195</v>
      </c>
      <c r="W313" s="616">
        <v>1</v>
      </c>
      <c r="X313" s="619"/>
      <c r="Y313" s="619"/>
      <c r="Z313" s="619">
        <f t="shared" ref="Z313" si="40">+W313+X313+Y313</f>
        <v>1</v>
      </c>
    </row>
    <row r="314" spans="1:26" ht="15" customHeight="1">
      <c r="A314" s="563"/>
      <c r="B314" s="568"/>
      <c r="C314" s="569"/>
      <c r="D314" s="563"/>
      <c r="E314" s="563"/>
      <c r="F314" s="563"/>
      <c r="G314" s="563"/>
      <c r="H314" s="568"/>
      <c r="I314" s="573"/>
      <c r="J314" s="569"/>
      <c r="K314" s="563"/>
      <c r="L314" s="568"/>
      <c r="M314" s="569"/>
      <c r="N314" s="563"/>
      <c r="O314" s="568"/>
      <c r="P314" s="569"/>
      <c r="Q314" s="599"/>
      <c r="R314" s="605"/>
      <c r="S314" s="602"/>
      <c r="T314" s="579"/>
      <c r="U314" s="614"/>
      <c r="V314" s="563"/>
      <c r="W314" s="617"/>
      <c r="X314" s="620"/>
      <c r="Y314" s="620"/>
      <c r="Z314" s="620"/>
    </row>
    <row r="315" spans="1:26" ht="15" customHeight="1">
      <c r="A315" s="563"/>
      <c r="B315" s="568"/>
      <c r="C315" s="569"/>
      <c r="D315" s="563"/>
      <c r="E315" s="563"/>
      <c r="F315" s="563"/>
      <c r="G315" s="563"/>
      <c r="H315" s="568"/>
      <c r="I315" s="573"/>
      <c r="J315" s="569"/>
      <c r="K315" s="563"/>
      <c r="L315" s="568"/>
      <c r="M315" s="569"/>
      <c r="N315" s="563"/>
      <c r="O315" s="568"/>
      <c r="P315" s="569"/>
      <c r="Q315" s="599"/>
      <c r="R315" s="605"/>
      <c r="S315" s="602"/>
      <c r="T315" s="579"/>
      <c r="U315" s="614"/>
      <c r="V315" s="563"/>
      <c r="W315" s="617"/>
      <c r="X315" s="620"/>
      <c r="Y315" s="620"/>
      <c r="Z315" s="620"/>
    </row>
    <row r="316" spans="1:26" ht="15" customHeight="1">
      <c r="A316" s="563"/>
      <c r="B316" s="568"/>
      <c r="C316" s="569"/>
      <c r="D316" s="563"/>
      <c r="E316" s="563"/>
      <c r="F316" s="563"/>
      <c r="G316" s="563"/>
      <c r="H316" s="568"/>
      <c r="I316" s="573"/>
      <c r="J316" s="569"/>
      <c r="K316" s="563"/>
      <c r="L316" s="568"/>
      <c r="M316" s="569"/>
      <c r="N316" s="563"/>
      <c r="O316" s="568"/>
      <c r="P316" s="569"/>
      <c r="Q316" s="599"/>
      <c r="R316" s="605"/>
      <c r="S316" s="602"/>
      <c r="T316" s="579"/>
      <c r="U316" s="614"/>
      <c r="V316" s="563"/>
      <c r="W316" s="617"/>
      <c r="X316" s="620"/>
      <c r="Y316" s="620"/>
      <c r="Z316" s="620"/>
    </row>
    <row r="317" spans="1:26" ht="15" customHeight="1">
      <c r="A317" s="563"/>
      <c r="B317" s="568"/>
      <c r="C317" s="569"/>
      <c r="D317" s="563"/>
      <c r="E317" s="563"/>
      <c r="F317" s="563"/>
      <c r="G317" s="563"/>
      <c r="H317" s="568"/>
      <c r="I317" s="573"/>
      <c r="J317" s="569"/>
      <c r="K317" s="563"/>
      <c r="L317" s="568"/>
      <c r="M317" s="569"/>
      <c r="N317" s="563"/>
      <c r="O317" s="568"/>
      <c r="P317" s="569"/>
      <c r="Q317" s="599"/>
      <c r="R317" s="605"/>
      <c r="S317" s="602"/>
      <c r="T317" s="579"/>
      <c r="U317" s="614"/>
      <c r="V317" s="563"/>
      <c r="W317" s="617"/>
      <c r="X317" s="620"/>
      <c r="Y317" s="620"/>
      <c r="Z317" s="620"/>
    </row>
    <row r="318" spans="1:26" ht="15" customHeight="1">
      <c r="A318" s="563"/>
      <c r="B318" s="568"/>
      <c r="C318" s="569"/>
      <c r="D318" s="563"/>
      <c r="E318" s="563"/>
      <c r="F318" s="563"/>
      <c r="G318" s="563"/>
      <c r="H318" s="568"/>
      <c r="I318" s="573"/>
      <c r="J318" s="569"/>
      <c r="K318" s="563"/>
      <c r="L318" s="568"/>
      <c r="M318" s="569"/>
      <c r="N318" s="563"/>
      <c r="O318" s="568"/>
      <c r="P318" s="569"/>
      <c r="Q318" s="599"/>
      <c r="R318" s="605"/>
      <c r="S318" s="602"/>
      <c r="T318" s="579"/>
      <c r="U318" s="614"/>
      <c r="V318" s="563"/>
      <c r="W318" s="617"/>
      <c r="X318" s="620"/>
      <c r="Y318" s="620"/>
      <c r="Z318" s="620"/>
    </row>
    <row r="319" spans="1:26" ht="15.75" customHeight="1" thickBot="1">
      <c r="A319" s="564"/>
      <c r="B319" s="570"/>
      <c r="C319" s="571"/>
      <c r="D319" s="564"/>
      <c r="E319" s="564"/>
      <c r="F319" s="564"/>
      <c r="G319" s="564"/>
      <c r="H319" s="570"/>
      <c r="I319" s="574"/>
      <c r="J319" s="571"/>
      <c r="K319" s="564"/>
      <c r="L319" s="570"/>
      <c r="M319" s="571"/>
      <c r="N319" s="564"/>
      <c r="O319" s="570"/>
      <c r="P319" s="571"/>
      <c r="Q319" s="600"/>
      <c r="R319" s="606"/>
      <c r="S319" s="603"/>
      <c r="T319" s="580"/>
      <c r="U319" s="615"/>
      <c r="V319" s="564"/>
      <c r="W319" s="618"/>
      <c r="X319" s="621"/>
      <c r="Y319" s="621"/>
      <c r="Z319" s="621"/>
    </row>
    <row r="320" spans="1:26" ht="47.25" customHeight="1">
      <c r="A320" s="565" t="s">
        <v>449</v>
      </c>
      <c r="B320" s="566" t="s">
        <v>943</v>
      </c>
      <c r="C320" s="567"/>
      <c r="D320" s="565" t="s">
        <v>944</v>
      </c>
      <c r="E320" s="565" t="s">
        <v>441</v>
      </c>
      <c r="F320" s="565" t="s">
        <v>897</v>
      </c>
      <c r="G320" s="565" t="s">
        <v>898</v>
      </c>
      <c r="H320" s="566" t="s">
        <v>878</v>
      </c>
      <c r="I320" s="572"/>
      <c r="J320" s="567"/>
      <c r="K320" s="562" t="s">
        <v>444</v>
      </c>
      <c r="L320" s="566" t="s">
        <v>676</v>
      </c>
      <c r="M320" s="567"/>
      <c r="N320" s="581">
        <v>44197</v>
      </c>
      <c r="O320" s="582" t="s">
        <v>879</v>
      </c>
      <c r="P320" s="567"/>
      <c r="Q320" s="583" t="s">
        <v>885</v>
      </c>
      <c r="R320" s="576" t="s">
        <v>987</v>
      </c>
      <c r="S320" s="575" t="s">
        <v>988</v>
      </c>
      <c r="T320" s="578" t="s">
        <v>963</v>
      </c>
      <c r="U320" s="613" t="s">
        <v>1202</v>
      </c>
      <c r="V320" s="613" t="s">
        <v>1223</v>
      </c>
      <c r="W320" s="616">
        <v>1</v>
      </c>
      <c r="X320" s="619"/>
      <c r="Y320" s="619"/>
      <c r="Z320" s="619">
        <f t="shared" ref="Z320" si="41">+W320+X320+Y320</f>
        <v>1</v>
      </c>
    </row>
    <row r="321" spans="1:26" ht="15" customHeight="1">
      <c r="A321" s="563"/>
      <c r="B321" s="568"/>
      <c r="C321" s="569"/>
      <c r="D321" s="563"/>
      <c r="E321" s="563"/>
      <c r="F321" s="563"/>
      <c r="G321" s="563"/>
      <c r="H321" s="568"/>
      <c r="I321" s="573"/>
      <c r="J321" s="569"/>
      <c r="K321" s="563"/>
      <c r="L321" s="568"/>
      <c r="M321" s="569"/>
      <c r="N321" s="563"/>
      <c r="O321" s="568"/>
      <c r="P321" s="569"/>
      <c r="Q321" s="584"/>
      <c r="R321" s="576"/>
      <c r="S321" s="576"/>
      <c r="T321" s="579"/>
      <c r="U321" s="563"/>
      <c r="V321" s="563"/>
      <c r="W321" s="617"/>
      <c r="X321" s="620"/>
      <c r="Y321" s="620"/>
      <c r="Z321" s="620"/>
    </row>
    <row r="322" spans="1:26" ht="15" customHeight="1">
      <c r="A322" s="563"/>
      <c r="B322" s="568"/>
      <c r="C322" s="569"/>
      <c r="D322" s="563"/>
      <c r="E322" s="563"/>
      <c r="F322" s="563"/>
      <c r="G322" s="563"/>
      <c r="H322" s="568"/>
      <c r="I322" s="573"/>
      <c r="J322" s="569"/>
      <c r="K322" s="563"/>
      <c r="L322" s="568"/>
      <c r="M322" s="569"/>
      <c r="N322" s="563"/>
      <c r="O322" s="568"/>
      <c r="P322" s="569"/>
      <c r="Q322" s="584"/>
      <c r="R322" s="576"/>
      <c r="S322" s="576"/>
      <c r="T322" s="579"/>
      <c r="U322" s="563"/>
      <c r="V322" s="563"/>
      <c r="W322" s="617"/>
      <c r="X322" s="620"/>
      <c r="Y322" s="620"/>
      <c r="Z322" s="620"/>
    </row>
    <row r="323" spans="1:26" ht="15" customHeight="1">
      <c r="A323" s="563"/>
      <c r="B323" s="568"/>
      <c r="C323" s="569"/>
      <c r="D323" s="563"/>
      <c r="E323" s="563"/>
      <c r="F323" s="563"/>
      <c r="G323" s="563"/>
      <c r="H323" s="568"/>
      <c r="I323" s="573"/>
      <c r="J323" s="569"/>
      <c r="K323" s="563"/>
      <c r="L323" s="568"/>
      <c r="M323" s="569"/>
      <c r="N323" s="563"/>
      <c r="O323" s="568"/>
      <c r="P323" s="569"/>
      <c r="Q323" s="584"/>
      <c r="R323" s="576"/>
      <c r="S323" s="576"/>
      <c r="T323" s="579"/>
      <c r="U323" s="563"/>
      <c r="V323" s="563"/>
      <c r="W323" s="617"/>
      <c r="X323" s="620"/>
      <c r="Y323" s="620"/>
      <c r="Z323" s="620"/>
    </row>
    <row r="324" spans="1:26" ht="15" customHeight="1">
      <c r="A324" s="563"/>
      <c r="B324" s="568"/>
      <c r="C324" s="569"/>
      <c r="D324" s="563"/>
      <c r="E324" s="563"/>
      <c r="F324" s="563"/>
      <c r="G324" s="563"/>
      <c r="H324" s="568"/>
      <c r="I324" s="573"/>
      <c r="J324" s="569"/>
      <c r="K324" s="563"/>
      <c r="L324" s="568"/>
      <c r="M324" s="569"/>
      <c r="N324" s="563"/>
      <c r="O324" s="568"/>
      <c r="P324" s="569"/>
      <c r="Q324" s="584"/>
      <c r="R324" s="576"/>
      <c r="S324" s="576"/>
      <c r="T324" s="579"/>
      <c r="U324" s="563"/>
      <c r="V324" s="563"/>
      <c r="W324" s="617"/>
      <c r="X324" s="620"/>
      <c r="Y324" s="620"/>
      <c r="Z324" s="620"/>
    </row>
    <row r="325" spans="1:26" ht="15" customHeight="1">
      <c r="A325" s="563"/>
      <c r="B325" s="568"/>
      <c r="C325" s="569"/>
      <c r="D325" s="563"/>
      <c r="E325" s="563"/>
      <c r="F325" s="563"/>
      <c r="G325" s="563"/>
      <c r="H325" s="568"/>
      <c r="I325" s="573"/>
      <c r="J325" s="569"/>
      <c r="K325" s="563"/>
      <c r="L325" s="568"/>
      <c r="M325" s="569"/>
      <c r="N325" s="563"/>
      <c r="O325" s="568"/>
      <c r="P325" s="569"/>
      <c r="Q325" s="584"/>
      <c r="R325" s="576"/>
      <c r="S325" s="576"/>
      <c r="T325" s="579"/>
      <c r="U325" s="563"/>
      <c r="V325" s="563"/>
      <c r="W325" s="617"/>
      <c r="X325" s="620"/>
      <c r="Y325" s="620"/>
      <c r="Z325" s="620"/>
    </row>
    <row r="326" spans="1:26" ht="15.75" customHeight="1" thickBot="1">
      <c r="A326" s="564"/>
      <c r="B326" s="570"/>
      <c r="C326" s="571"/>
      <c r="D326" s="564"/>
      <c r="E326" s="564"/>
      <c r="F326" s="564"/>
      <c r="G326" s="564"/>
      <c r="H326" s="570"/>
      <c r="I326" s="574"/>
      <c r="J326" s="571"/>
      <c r="K326" s="564"/>
      <c r="L326" s="570"/>
      <c r="M326" s="571"/>
      <c r="N326" s="564"/>
      <c r="O326" s="570"/>
      <c r="P326" s="571"/>
      <c r="Q326" s="585"/>
      <c r="R326" s="611"/>
      <c r="S326" s="577"/>
      <c r="T326" s="580"/>
      <c r="U326" s="564"/>
      <c r="V326" s="564"/>
      <c r="W326" s="618"/>
      <c r="X326" s="621"/>
      <c r="Y326" s="621"/>
      <c r="Z326" s="621"/>
    </row>
    <row r="327" spans="1:26" ht="32.25" customHeight="1">
      <c r="A327" s="565" t="s">
        <v>449</v>
      </c>
      <c r="B327" s="566" t="s">
        <v>945</v>
      </c>
      <c r="C327" s="567"/>
      <c r="D327" s="565" t="s">
        <v>946</v>
      </c>
      <c r="E327" s="565" t="s">
        <v>441</v>
      </c>
      <c r="F327" s="565" t="s">
        <v>933</v>
      </c>
      <c r="G327" s="565" t="s">
        <v>940</v>
      </c>
      <c r="H327" s="566" t="s">
        <v>882</v>
      </c>
      <c r="I327" s="572"/>
      <c r="J327" s="567"/>
      <c r="K327" s="562" t="s">
        <v>883</v>
      </c>
      <c r="L327" s="566" t="s">
        <v>884</v>
      </c>
      <c r="M327" s="567"/>
      <c r="N327" s="581">
        <v>44197</v>
      </c>
      <c r="O327" s="582" t="s">
        <v>879</v>
      </c>
      <c r="P327" s="567"/>
      <c r="Q327" s="582" t="s">
        <v>885</v>
      </c>
      <c r="R327" s="604" t="s">
        <v>989</v>
      </c>
      <c r="S327" s="601" t="s">
        <v>988</v>
      </c>
      <c r="T327" s="578" t="s">
        <v>963</v>
      </c>
      <c r="U327" s="613" t="s">
        <v>1194</v>
      </c>
      <c r="V327" s="613" t="s">
        <v>1195</v>
      </c>
      <c r="W327" s="616">
        <v>1</v>
      </c>
      <c r="X327" s="619"/>
      <c r="Y327" s="619"/>
      <c r="Z327" s="619">
        <f t="shared" ref="Z327" si="42">+W327+X327+Y327</f>
        <v>1</v>
      </c>
    </row>
    <row r="328" spans="1:26" ht="15" customHeight="1">
      <c r="A328" s="563"/>
      <c r="B328" s="568"/>
      <c r="C328" s="569"/>
      <c r="D328" s="563"/>
      <c r="E328" s="563"/>
      <c r="F328" s="563"/>
      <c r="G328" s="563"/>
      <c r="H328" s="568"/>
      <c r="I328" s="573"/>
      <c r="J328" s="569"/>
      <c r="K328" s="563"/>
      <c r="L328" s="568"/>
      <c r="M328" s="569"/>
      <c r="N328" s="563"/>
      <c r="O328" s="568"/>
      <c r="P328" s="569"/>
      <c r="Q328" s="599"/>
      <c r="R328" s="605"/>
      <c r="S328" s="602"/>
      <c r="T328" s="579"/>
      <c r="U328" s="614"/>
      <c r="V328" s="563"/>
      <c r="W328" s="617"/>
      <c r="X328" s="620"/>
      <c r="Y328" s="620"/>
      <c r="Z328" s="620"/>
    </row>
    <row r="329" spans="1:26" ht="15" customHeight="1">
      <c r="A329" s="563"/>
      <c r="B329" s="568"/>
      <c r="C329" s="569"/>
      <c r="D329" s="563"/>
      <c r="E329" s="563"/>
      <c r="F329" s="563"/>
      <c r="G329" s="563"/>
      <c r="H329" s="568"/>
      <c r="I329" s="573"/>
      <c r="J329" s="569"/>
      <c r="K329" s="563"/>
      <c r="L329" s="568"/>
      <c r="M329" s="569"/>
      <c r="N329" s="563"/>
      <c r="O329" s="568"/>
      <c r="P329" s="569"/>
      <c r="Q329" s="599"/>
      <c r="R329" s="605"/>
      <c r="S329" s="602"/>
      <c r="T329" s="579"/>
      <c r="U329" s="614"/>
      <c r="V329" s="563"/>
      <c r="W329" s="617"/>
      <c r="X329" s="620"/>
      <c r="Y329" s="620"/>
      <c r="Z329" s="620"/>
    </row>
    <row r="330" spans="1:26" ht="15" customHeight="1">
      <c r="A330" s="563"/>
      <c r="B330" s="568"/>
      <c r="C330" s="569"/>
      <c r="D330" s="563"/>
      <c r="E330" s="563"/>
      <c r="F330" s="563"/>
      <c r="G330" s="563"/>
      <c r="H330" s="568"/>
      <c r="I330" s="573"/>
      <c r="J330" s="569"/>
      <c r="K330" s="563"/>
      <c r="L330" s="568"/>
      <c r="M330" s="569"/>
      <c r="N330" s="563"/>
      <c r="O330" s="568"/>
      <c r="P330" s="569"/>
      <c r="Q330" s="599"/>
      <c r="R330" s="605"/>
      <c r="S330" s="602"/>
      <c r="T330" s="579"/>
      <c r="U330" s="614"/>
      <c r="V330" s="563"/>
      <c r="W330" s="617"/>
      <c r="X330" s="620"/>
      <c r="Y330" s="620"/>
      <c r="Z330" s="620"/>
    </row>
    <row r="331" spans="1:26" ht="15" customHeight="1">
      <c r="A331" s="563"/>
      <c r="B331" s="568"/>
      <c r="C331" s="569"/>
      <c r="D331" s="563"/>
      <c r="E331" s="563"/>
      <c r="F331" s="563"/>
      <c r="G331" s="563"/>
      <c r="H331" s="568"/>
      <c r="I331" s="573"/>
      <c r="J331" s="569"/>
      <c r="K331" s="563"/>
      <c r="L331" s="568"/>
      <c r="M331" s="569"/>
      <c r="N331" s="563"/>
      <c r="O331" s="568"/>
      <c r="P331" s="569"/>
      <c r="Q331" s="599"/>
      <c r="R331" s="605"/>
      <c r="S331" s="602"/>
      <c r="T331" s="579"/>
      <c r="U331" s="614"/>
      <c r="V331" s="563"/>
      <c r="W331" s="617"/>
      <c r="X331" s="620"/>
      <c r="Y331" s="620"/>
      <c r="Z331" s="620"/>
    </row>
    <row r="332" spans="1:26" ht="15" customHeight="1">
      <c r="A332" s="563"/>
      <c r="B332" s="568"/>
      <c r="C332" s="569"/>
      <c r="D332" s="563"/>
      <c r="E332" s="563"/>
      <c r="F332" s="563"/>
      <c r="G332" s="563"/>
      <c r="H332" s="568"/>
      <c r="I332" s="573"/>
      <c r="J332" s="569"/>
      <c r="K332" s="563"/>
      <c r="L332" s="568"/>
      <c r="M332" s="569"/>
      <c r="N332" s="563"/>
      <c r="O332" s="568"/>
      <c r="P332" s="569"/>
      <c r="Q332" s="599"/>
      <c r="R332" s="605"/>
      <c r="S332" s="602"/>
      <c r="T332" s="579"/>
      <c r="U332" s="614"/>
      <c r="V332" s="563"/>
      <c r="W332" s="617"/>
      <c r="X332" s="620"/>
      <c r="Y332" s="620"/>
      <c r="Z332" s="620"/>
    </row>
    <row r="333" spans="1:26" ht="15.75" customHeight="1" thickBot="1">
      <c r="A333" s="564"/>
      <c r="B333" s="570"/>
      <c r="C333" s="571"/>
      <c r="D333" s="564"/>
      <c r="E333" s="564"/>
      <c r="F333" s="564"/>
      <c r="G333" s="564"/>
      <c r="H333" s="570"/>
      <c r="I333" s="574"/>
      <c r="J333" s="571"/>
      <c r="K333" s="564"/>
      <c r="L333" s="570"/>
      <c r="M333" s="571"/>
      <c r="N333" s="564"/>
      <c r="O333" s="570"/>
      <c r="P333" s="571"/>
      <c r="Q333" s="600"/>
      <c r="R333" s="606"/>
      <c r="S333" s="603"/>
      <c r="T333" s="580"/>
      <c r="U333" s="615"/>
      <c r="V333" s="564"/>
      <c r="W333" s="618"/>
      <c r="X333" s="621"/>
      <c r="Y333" s="621"/>
      <c r="Z333" s="621"/>
    </row>
    <row r="334" spans="1:26" ht="47.25" customHeight="1">
      <c r="A334" s="565" t="s">
        <v>449</v>
      </c>
      <c r="B334" s="566" t="s">
        <v>945</v>
      </c>
      <c r="C334" s="567"/>
      <c r="D334" s="565" t="s">
        <v>946</v>
      </c>
      <c r="E334" s="565" t="s">
        <v>441</v>
      </c>
      <c r="F334" s="565" t="s">
        <v>897</v>
      </c>
      <c r="G334" s="565" t="s">
        <v>898</v>
      </c>
      <c r="H334" s="566" t="s">
        <v>878</v>
      </c>
      <c r="I334" s="572"/>
      <c r="J334" s="567"/>
      <c r="K334" s="562" t="s">
        <v>444</v>
      </c>
      <c r="L334" s="566" t="s">
        <v>676</v>
      </c>
      <c r="M334" s="567"/>
      <c r="N334" s="581">
        <v>44197</v>
      </c>
      <c r="O334" s="582" t="s">
        <v>879</v>
      </c>
      <c r="P334" s="567"/>
      <c r="Q334" s="583" t="s">
        <v>885</v>
      </c>
      <c r="R334" s="576" t="s">
        <v>987</v>
      </c>
      <c r="S334" s="575" t="s">
        <v>988</v>
      </c>
      <c r="T334" s="578" t="s">
        <v>963</v>
      </c>
      <c r="U334" s="613" t="s">
        <v>1202</v>
      </c>
      <c r="V334" s="613" t="s">
        <v>1223</v>
      </c>
      <c r="W334" s="616">
        <v>1</v>
      </c>
      <c r="X334" s="619"/>
      <c r="Y334" s="619"/>
      <c r="Z334" s="619">
        <f t="shared" ref="Z334" si="43">+W334+X334+Y334</f>
        <v>1</v>
      </c>
    </row>
    <row r="335" spans="1:26" ht="15" customHeight="1">
      <c r="A335" s="563"/>
      <c r="B335" s="568"/>
      <c r="C335" s="569"/>
      <c r="D335" s="563"/>
      <c r="E335" s="563"/>
      <c r="F335" s="563"/>
      <c r="G335" s="563"/>
      <c r="H335" s="568"/>
      <c r="I335" s="573"/>
      <c r="J335" s="569"/>
      <c r="K335" s="563"/>
      <c r="L335" s="568"/>
      <c r="M335" s="569"/>
      <c r="N335" s="563"/>
      <c r="O335" s="568"/>
      <c r="P335" s="569"/>
      <c r="Q335" s="584"/>
      <c r="R335" s="576"/>
      <c r="S335" s="576"/>
      <c r="T335" s="579"/>
      <c r="U335" s="563"/>
      <c r="V335" s="563"/>
      <c r="W335" s="617"/>
      <c r="X335" s="620"/>
      <c r="Y335" s="620"/>
      <c r="Z335" s="620"/>
    </row>
    <row r="336" spans="1:26" ht="15" customHeight="1">
      <c r="A336" s="563"/>
      <c r="B336" s="568"/>
      <c r="C336" s="569"/>
      <c r="D336" s="563"/>
      <c r="E336" s="563"/>
      <c r="F336" s="563"/>
      <c r="G336" s="563"/>
      <c r="H336" s="568"/>
      <c r="I336" s="573"/>
      <c r="J336" s="569"/>
      <c r="K336" s="563"/>
      <c r="L336" s="568"/>
      <c r="M336" s="569"/>
      <c r="N336" s="563"/>
      <c r="O336" s="568"/>
      <c r="P336" s="569"/>
      <c r="Q336" s="584"/>
      <c r="R336" s="576"/>
      <c r="S336" s="576"/>
      <c r="T336" s="579"/>
      <c r="U336" s="563"/>
      <c r="V336" s="563"/>
      <c r="W336" s="617"/>
      <c r="X336" s="620"/>
      <c r="Y336" s="620"/>
      <c r="Z336" s="620"/>
    </row>
    <row r="337" spans="1:26" ht="15" customHeight="1">
      <c r="A337" s="563"/>
      <c r="B337" s="568"/>
      <c r="C337" s="569"/>
      <c r="D337" s="563"/>
      <c r="E337" s="563"/>
      <c r="F337" s="563"/>
      <c r="G337" s="563"/>
      <c r="H337" s="568"/>
      <c r="I337" s="573"/>
      <c r="J337" s="569"/>
      <c r="K337" s="563"/>
      <c r="L337" s="568"/>
      <c r="M337" s="569"/>
      <c r="N337" s="563"/>
      <c r="O337" s="568"/>
      <c r="P337" s="569"/>
      <c r="Q337" s="584"/>
      <c r="R337" s="576"/>
      <c r="S337" s="576"/>
      <c r="T337" s="579"/>
      <c r="U337" s="563"/>
      <c r="V337" s="563"/>
      <c r="W337" s="617"/>
      <c r="X337" s="620"/>
      <c r="Y337" s="620"/>
      <c r="Z337" s="620"/>
    </row>
    <row r="338" spans="1:26" ht="15" customHeight="1">
      <c r="A338" s="563"/>
      <c r="B338" s="568"/>
      <c r="C338" s="569"/>
      <c r="D338" s="563"/>
      <c r="E338" s="563"/>
      <c r="F338" s="563"/>
      <c r="G338" s="563"/>
      <c r="H338" s="568"/>
      <c r="I338" s="573"/>
      <c r="J338" s="569"/>
      <c r="K338" s="563"/>
      <c r="L338" s="568"/>
      <c r="M338" s="569"/>
      <c r="N338" s="563"/>
      <c r="O338" s="568"/>
      <c r="P338" s="569"/>
      <c r="Q338" s="584"/>
      <c r="R338" s="576"/>
      <c r="S338" s="576"/>
      <c r="T338" s="579"/>
      <c r="U338" s="563"/>
      <c r="V338" s="563"/>
      <c r="W338" s="617"/>
      <c r="X338" s="620"/>
      <c r="Y338" s="620"/>
      <c r="Z338" s="620"/>
    </row>
    <row r="339" spans="1:26" ht="15" customHeight="1">
      <c r="A339" s="563"/>
      <c r="B339" s="568"/>
      <c r="C339" s="569"/>
      <c r="D339" s="563"/>
      <c r="E339" s="563"/>
      <c r="F339" s="563"/>
      <c r="G339" s="563"/>
      <c r="H339" s="568"/>
      <c r="I339" s="573"/>
      <c r="J339" s="569"/>
      <c r="K339" s="563"/>
      <c r="L339" s="568"/>
      <c r="M339" s="569"/>
      <c r="N339" s="563"/>
      <c r="O339" s="568"/>
      <c r="P339" s="569"/>
      <c r="Q339" s="584"/>
      <c r="R339" s="576"/>
      <c r="S339" s="576"/>
      <c r="T339" s="579"/>
      <c r="U339" s="563"/>
      <c r="V339" s="563"/>
      <c r="W339" s="617"/>
      <c r="X339" s="620"/>
      <c r="Y339" s="620"/>
      <c r="Z339" s="620"/>
    </row>
    <row r="340" spans="1:26" ht="15.75" customHeight="1" thickBot="1">
      <c r="A340" s="564"/>
      <c r="B340" s="570"/>
      <c r="C340" s="571"/>
      <c r="D340" s="564"/>
      <c r="E340" s="564"/>
      <c r="F340" s="564"/>
      <c r="G340" s="564"/>
      <c r="H340" s="570"/>
      <c r="I340" s="574"/>
      <c r="J340" s="571"/>
      <c r="K340" s="564"/>
      <c r="L340" s="570"/>
      <c r="M340" s="571"/>
      <c r="N340" s="564"/>
      <c r="O340" s="570"/>
      <c r="P340" s="571"/>
      <c r="Q340" s="585"/>
      <c r="R340" s="577"/>
      <c r="S340" s="577"/>
      <c r="T340" s="580"/>
      <c r="U340" s="564"/>
      <c r="V340" s="564"/>
      <c r="W340" s="618"/>
      <c r="X340" s="621"/>
      <c r="Y340" s="621"/>
      <c r="Z340" s="621"/>
    </row>
    <row r="341" spans="1:26" ht="47.25" customHeight="1">
      <c r="A341" s="565" t="s">
        <v>449</v>
      </c>
      <c r="B341" s="566" t="s">
        <v>947</v>
      </c>
      <c r="C341" s="567"/>
      <c r="D341" s="565" t="s">
        <v>948</v>
      </c>
      <c r="E341" s="565" t="s">
        <v>441</v>
      </c>
      <c r="F341" s="565" t="s">
        <v>897</v>
      </c>
      <c r="G341" s="565" t="s">
        <v>898</v>
      </c>
      <c r="H341" s="566" t="s">
        <v>898</v>
      </c>
      <c r="I341" s="572"/>
      <c r="J341" s="567"/>
      <c r="K341" s="562" t="s">
        <v>444</v>
      </c>
      <c r="L341" s="566" t="s">
        <v>676</v>
      </c>
      <c r="M341" s="567"/>
      <c r="N341" s="581">
        <v>44197</v>
      </c>
      <c r="O341" s="582" t="s">
        <v>879</v>
      </c>
      <c r="P341" s="567"/>
      <c r="Q341" s="583" t="s">
        <v>885</v>
      </c>
      <c r="R341" s="586" t="s">
        <v>987</v>
      </c>
      <c r="S341" s="575" t="s">
        <v>988</v>
      </c>
      <c r="T341" s="578" t="s">
        <v>963</v>
      </c>
      <c r="U341" s="613" t="s">
        <v>1202</v>
      </c>
      <c r="V341" s="613" t="s">
        <v>1223</v>
      </c>
      <c r="W341" s="616">
        <v>1</v>
      </c>
      <c r="X341" s="619"/>
      <c r="Y341" s="619"/>
      <c r="Z341" s="619">
        <f t="shared" ref="Z341" si="44">+W341+X341+Y341</f>
        <v>1</v>
      </c>
    </row>
    <row r="342" spans="1:26" ht="15" customHeight="1">
      <c r="A342" s="563"/>
      <c r="B342" s="568"/>
      <c r="C342" s="569"/>
      <c r="D342" s="563"/>
      <c r="E342" s="563"/>
      <c r="F342" s="563"/>
      <c r="G342" s="563"/>
      <c r="H342" s="568"/>
      <c r="I342" s="573"/>
      <c r="J342" s="569"/>
      <c r="K342" s="563"/>
      <c r="L342" s="568"/>
      <c r="M342" s="569"/>
      <c r="N342" s="563"/>
      <c r="O342" s="568"/>
      <c r="P342" s="569"/>
      <c r="Q342" s="584"/>
      <c r="R342" s="576"/>
      <c r="S342" s="576"/>
      <c r="T342" s="579"/>
      <c r="U342" s="563"/>
      <c r="V342" s="563"/>
      <c r="W342" s="617"/>
      <c r="X342" s="620"/>
      <c r="Y342" s="620"/>
      <c r="Z342" s="620"/>
    </row>
    <row r="343" spans="1:26" ht="15" customHeight="1">
      <c r="A343" s="563"/>
      <c r="B343" s="568"/>
      <c r="C343" s="569"/>
      <c r="D343" s="563"/>
      <c r="E343" s="563"/>
      <c r="F343" s="563"/>
      <c r="G343" s="563"/>
      <c r="H343" s="568"/>
      <c r="I343" s="573"/>
      <c r="J343" s="569"/>
      <c r="K343" s="563"/>
      <c r="L343" s="568"/>
      <c r="M343" s="569"/>
      <c r="N343" s="563"/>
      <c r="O343" s="568"/>
      <c r="P343" s="569"/>
      <c r="Q343" s="584"/>
      <c r="R343" s="576"/>
      <c r="S343" s="576"/>
      <c r="T343" s="579"/>
      <c r="U343" s="563"/>
      <c r="V343" s="563"/>
      <c r="W343" s="617"/>
      <c r="X343" s="620"/>
      <c r="Y343" s="620"/>
      <c r="Z343" s="620"/>
    </row>
    <row r="344" spans="1:26" ht="15" customHeight="1">
      <c r="A344" s="563"/>
      <c r="B344" s="568"/>
      <c r="C344" s="569"/>
      <c r="D344" s="563"/>
      <c r="E344" s="563"/>
      <c r="F344" s="563"/>
      <c r="G344" s="563"/>
      <c r="H344" s="568"/>
      <c r="I344" s="573"/>
      <c r="J344" s="569"/>
      <c r="K344" s="563"/>
      <c r="L344" s="568"/>
      <c r="M344" s="569"/>
      <c r="N344" s="563"/>
      <c r="O344" s="568"/>
      <c r="P344" s="569"/>
      <c r="Q344" s="584"/>
      <c r="R344" s="576"/>
      <c r="S344" s="576"/>
      <c r="T344" s="579"/>
      <c r="U344" s="563"/>
      <c r="V344" s="563"/>
      <c r="W344" s="617"/>
      <c r="X344" s="620"/>
      <c r="Y344" s="620"/>
      <c r="Z344" s="620"/>
    </row>
    <row r="345" spans="1:26" ht="15" customHeight="1">
      <c r="A345" s="563"/>
      <c r="B345" s="568"/>
      <c r="C345" s="569"/>
      <c r="D345" s="563"/>
      <c r="E345" s="563"/>
      <c r="F345" s="563"/>
      <c r="G345" s="563"/>
      <c r="H345" s="568"/>
      <c r="I345" s="573"/>
      <c r="J345" s="569"/>
      <c r="K345" s="563"/>
      <c r="L345" s="568"/>
      <c r="M345" s="569"/>
      <c r="N345" s="563"/>
      <c r="O345" s="568"/>
      <c r="P345" s="569"/>
      <c r="Q345" s="584"/>
      <c r="R345" s="576"/>
      <c r="S345" s="576"/>
      <c r="T345" s="579"/>
      <c r="U345" s="563"/>
      <c r="V345" s="563"/>
      <c r="W345" s="617"/>
      <c r="X345" s="620"/>
      <c r="Y345" s="620"/>
      <c r="Z345" s="620"/>
    </row>
    <row r="346" spans="1:26" ht="15" customHeight="1">
      <c r="A346" s="563"/>
      <c r="B346" s="568"/>
      <c r="C346" s="569"/>
      <c r="D346" s="563"/>
      <c r="E346" s="563"/>
      <c r="F346" s="563"/>
      <c r="G346" s="563"/>
      <c r="H346" s="568"/>
      <c r="I346" s="573"/>
      <c r="J346" s="569"/>
      <c r="K346" s="563"/>
      <c r="L346" s="568"/>
      <c r="M346" s="569"/>
      <c r="N346" s="563"/>
      <c r="O346" s="568"/>
      <c r="P346" s="569"/>
      <c r="Q346" s="584"/>
      <c r="R346" s="576"/>
      <c r="S346" s="576"/>
      <c r="T346" s="579"/>
      <c r="U346" s="563"/>
      <c r="V346" s="563"/>
      <c r="W346" s="617"/>
      <c r="X346" s="620"/>
      <c r="Y346" s="620"/>
      <c r="Z346" s="620"/>
    </row>
    <row r="347" spans="1:26" ht="15.75" customHeight="1" thickBot="1">
      <c r="A347" s="564"/>
      <c r="B347" s="570"/>
      <c r="C347" s="571"/>
      <c r="D347" s="564"/>
      <c r="E347" s="564"/>
      <c r="F347" s="564"/>
      <c r="G347" s="564"/>
      <c r="H347" s="570"/>
      <c r="I347" s="574"/>
      <c r="J347" s="571"/>
      <c r="K347" s="564"/>
      <c r="L347" s="570"/>
      <c r="M347" s="571"/>
      <c r="N347" s="564"/>
      <c r="O347" s="570"/>
      <c r="P347" s="571"/>
      <c r="Q347" s="585"/>
      <c r="R347" s="611"/>
      <c r="S347" s="576"/>
      <c r="T347" s="580"/>
      <c r="U347" s="564"/>
      <c r="V347" s="564"/>
      <c r="W347" s="618"/>
      <c r="X347" s="621"/>
      <c r="Y347" s="621"/>
      <c r="Z347" s="621"/>
    </row>
    <row r="348" spans="1:26" ht="32.25" customHeight="1" thickBot="1">
      <c r="A348" s="565" t="s">
        <v>449</v>
      </c>
      <c r="B348" s="566" t="s">
        <v>947</v>
      </c>
      <c r="C348" s="567"/>
      <c r="D348" s="565" t="s">
        <v>948</v>
      </c>
      <c r="E348" s="565" t="s">
        <v>441</v>
      </c>
      <c r="F348" s="565" t="s">
        <v>933</v>
      </c>
      <c r="G348" s="565" t="s">
        <v>940</v>
      </c>
      <c r="H348" s="566" t="s">
        <v>882</v>
      </c>
      <c r="I348" s="572"/>
      <c r="J348" s="567"/>
      <c r="K348" s="562" t="s">
        <v>883</v>
      </c>
      <c r="L348" s="566" t="s">
        <v>884</v>
      </c>
      <c r="M348" s="567"/>
      <c r="N348" s="581">
        <v>44197</v>
      </c>
      <c r="O348" s="582" t="s">
        <v>879</v>
      </c>
      <c r="P348" s="567"/>
      <c r="Q348" s="582" t="s">
        <v>885</v>
      </c>
      <c r="R348" s="604" t="s">
        <v>989</v>
      </c>
      <c r="S348" s="612" t="s">
        <v>988</v>
      </c>
      <c r="T348" s="610" t="s">
        <v>963</v>
      </c>
      <c r="U348" s="613" t="s">
        <v>1194</v>
      </c>
      <c r="V348" s="613" t="s">
        <v>1195</v>
      </c>
      <c r="W348" s="616">
        <v>1</v>
      </c>
      <c r="X348" s="619"/>
      <c r="Y348" s="619"/>
      <c r="Z348" s="619">
        <f t="shared" ref="Z348" si="45">+W348+X348+Y348</f>
        <v>1</v>
      </c>
    </row>
    <row r="349" spans="1:26" ht="15" customHeight="1">
      <c r="A349" s="563"/>
      <c r="B349" s="568"/>
      <c r="C349" s="569"/>
      <c r="D349" s="563"/>
      <c r="E349" s="563"/>
      <c r="F349" s="563"/>
      <c r="G349" s="563"/>
      <c r="H349" s="568"/>
      <c r="I349" s="573"/>
      <c r="J349" s="569"/>
      <c r="K349" s="563"/>
      <c r="L349" s="568"/>
      <c r="M349" s="569"/>
      <c r="N349" s="563"/>
      <c r="O349" s="568"/>
      <c r="P349" s="569"/>
      <c r="Q349" s="599"/>
      <c r="R349" s="605"/>
      <c r="S349" s="602"/>
      <c r="T349" s="579"/>
      <c r="U349" s="614"/>
      <c r="V349" s="563"/>
      <c r="W349" s="617"/>
      <c r="X349" s="620"/>
      <c r="Y349" s="620"/>
      <c r="Z349" s="620"/>
    </row>
    <row r="350" spans="1:26" ht="15" customHeight="1">
      <c r="A350" s="563"/>
      <c r="B350" s="568"/>
      <c r="C350" s="569"/>
      <c r="D350" s="563"/>
      <c r="E350" s="563"/>
      <c r="F350" s="563"/>
      <c r="G350" s="563"/>
      <c r="H350" s="568"/>
      <c r="I350" s="573"/>
      <c r="J350" s="569"/>
      <c r="K350" s="563"/>
      <c r="L350" s="568"/>
      <c r="M350" s="569"/>
      <c r="N350" s="563"/>
      <c r="O350" s="568"/>
      <c r="P350" s="569"/>
      <c r="Q350" s="599"/>
      <c r="R350" s="605"/>
      <c r="S350" s="602"/>
      <c r="T350" s="579"/>
      <c r="U350" s="614"/>
      <c r="V350" s="563"/>
      <c r="W350" s="617"/>
      <c r="X350" s="620"/>
      <c r="Y350" s="620"/>
      <c r="Z350" s="620"/>
    </row>
    <row r="351" spans="1:26" ht="15" customHeight="1">
      <c r="A351" s="563"/>
      <c r="B351" s="568"/>
      <c r="C351" s="569"/>
      <c r="D351" s="563"/>
      <c r="E351" s="563"/>
      <c r="F351" s="563"/>
      <c r="G351" s="563"/>
      <c r="H351" s="568"/>
      <c r="I351" s="573"/>
      <c r="J351" s="569"/>
      <c r="K351" s="563"/>
      <c r="L351" s="568"/>
      <c r="M351" s="569"/>
      <c r="N351" s="563"/>
      <c r="O351" s="568"/>
      <c r="P351" s="569"/>
      <c r="Q351" s="599"/>
      <c r="R351" s="605"/>
      <c r="S351" s="602"/>
      <c r="T351" s="579"/>
      <c r="U351" s="614"/>
      <c r="V351" s="563"/>
      <c r="W351" s="617"/>
      <c r="X351" s="620"/>
      <c r="Y351" s="620"/>
      <c r="Z351" s="620"/>
    </row>
    <row r="352" spans="1:26" ht="15" customHeight="1">
      <c r="A352" s="563"/>
      <c r="B352" s="568"/>
      <c r="C352" s="569"/>
      <c r="D352" s="563"/>
      <c r="E352" s="563"/>
      <c r="F352" s="563"/>
      <c r="G352" s="563"/>
      <c r="H352" s="568"/>
      <c r="I352" s="573"/>
      <c r="J352" s="569"/>
      <c r="K352" s="563"/>
      <c r="L352" s="568"/>
      <c r="M352" s="569"/>
      <c r="N352" s="563"/>
      <c r="O352" s="568"/>
      <c r="P352" s="569"/>
      <c r="Q352" s="599"/>
      <c r="R352" s="605"/>
      <c r="S352" s="602"/>
      <c r="T352" s="579"/>
      <c r="U352" s="614"/>
      <c r="V352" s="563"/>
      <c r="W352" s="617"/>
      <c r="X352" s="620"/>
      <c r="Y352" s="620"/>
      <c r="Z352" s="620"/>
    </row>
    <row r="353" spans="1:26" ht="15" customHeight="1">
      <c r="A353" s="563"/>
      <c r="B353" s="568"/>
      <c r="C353" s="569"/>
      <c r="D353" s="563"/>
      <c r="E353" s="563"/>
      <c r="F353" s="563"/>
      <c r="G353" s="563"/>
      <c r="H353" s="568"/>
      <c r="I353" s="573"/>
      <c r="J353" s="569"/>
      <c r="K353" s="563"/>
      <c r="L353" s="568"/>
      <c r="M353" s="569"/>
      <c r="N353" s="563"/>
      <c r="O353" s="568"/>
      <c r="P353" s="569"/>
      <c r="Q353" s="599"/>
      <c r="R353" s="605"/>
      <c r="S353" s="602"/>
      <c r="T353" s="579"/>
      <c r="U353" s="614"/>
      <c r="V353" s="563"/>
      <c r="W353" s="617"/>
      <c r="X353" s="620"/>
      <c r="Y353" s="620"/>
      <c r="Z353" s="620"/>
    </row>
    <row r="354" spans="1:26" ht="15.75" customHeight="1" thickBot="1">
      <c r="A354" s="564"/>
      <c r="B354" s="570"/>
      <c r="C354" s="571"/>
      <c r="D354" s="564"/>
      <c r="E354" s="564"/>
      <c r="F354" s="564"/>
      <c r="G354" s="564"/>
      <c r="H354" s="570"/>
      <c r="I354" s="574"/>
      <c r="J354" s="571"/>
      <c r="K354" s="564"/>
      <c r="L354" s="570"/>
      <c r="M354" s="571"/>
      <c r="N354" s="564"/>
      <c r="O354" s="570"/>
      <c r="P354" s="571"/>
      <c r="Q354" s="600"/>
      <c r="R354" s="606"/>
      <c r="S354" s="603"/>
      <c r="T354" s="580"/>
      <c r="U354" s="615"/>
      <c r="V354" s="564"/>
      <c r="W354" s="618"/>
      <c r="X354" s="621"/>
      <c r="Y354" s="621"/>
      <c r="Z354" s="621"/>
    </row>
    <row r="355" spans="1:26" ht="19">
      <c r="A355" s="200"/>
      <c r="B355" s="200"/>
      <c r="C355" s="200"/>
      <c r="D355" s="200"/>
      <c r="E355" s="200"/>
      <c r="F355" s="200"/>
      <c r="G355" s="201"/>
      <c r="H355" s="200"/>
      <c r="I355" s="200"/>
      <c r="J355" s="200"/>
      <c r="K355" s="200"/>
      <c r="L355" s="200"/>
      <c r="M355" s="200"/>
      <c r="N355" s="200"/>
      <c r="O355" s="200"/>
      <c r="P355" s="200"/>
      <c r="Q355" s="200"/>
      <c r="R355" s="200"/>
      <c r="S355" s="200"/>
      <c r="U355" s="300"/>
      <c r="V355" s="347" t="s">
        <v>1148</v>
      </c>
      <c r="W355" s="348">
        <f>AVERAGE(W26:W354)</f>
        <v>0.72340425531914898</v>
      </c>
      <c r="X355" s="348">
        <f t="shared" ref="X355:Y355" si="46">SUM(X26:X354)/7</f>
        <v>0</v>
      </c>
      <c r="Y355" s="348">
        <f t="shared" si="46"/>
        <v>0</v>
      </c>
      <c r="Z355" s="348">
        <f>W355+X355+Y355</f>
        <v>0.72340425531914898</v>
      </c>
    </row>
    <row r="356" spans="1:26" ht="16">
      <c r="A356" s="200"/>
      <c r="B356" s="200"/>
      <c r="C356" s="200"/>
      <c r="D356" s="200"/>
      <c r="E356" s="200"/>
      <c r="F356" s="200"/>
      <c r="G356" s="201"/>
      <c r="H356" s="200"/>
      <c r="I356" s="200"/>
      <c r="J356" s="200"/>
      <c r="K356" s="200"/>
      <c r="L356" s="200"/>
      <c r="M356" s="200"/>
      <c r="N356" s="200"/>
      <c r="O356" s="200"/>
      <c r="P356" s="200"/>
      <c r="Q356" s="200"/>
      <c r="R356" s="200"/>
      <c r="S356" s="200"/>
      <c r="T356" s="200"/>
      <c r="U356" s="300"/>
      <c r="W356" s="349"/>
      <c r="X356" s="349"/>
      <c r="Y356" s="349"/>
      <c r="Z356" s="349"/>
    </row>
    <row r="357" spans="1:26" ht="16">
      <c r="A357" s="200"/>
      <c r="B357" s="200"/>
      <c r="C357" s="200"/>
      <c r="D357" s="200"/>
      <c r="E357" s="200"/>
      <c r="F357" s="200"/>
      <c r="G357" s="201"/>
      <c r="H357" s="200"/>
      <c r="I357" s="200"/>
      <c r="J357" s="200"/>
      <c r="K357" s="200"/>
      <c r="L357" s="200"/>
      <c r="M357" s="200"/>
      <c r="N357" s="200"/>
      <c r="O357" s="200"/>
      <c r="P357" s="200"/>
      <c r="Q357" s="200"/>
      <c r="R357" s="200"/>
      <c r="S357" s="200"/>
      <c r="T357" s="200"/>
    </row>
    <row r="358" spans="1:26" ht="16">
      <c r="A358" s="200"/>
      <c r="B358" s="200"/>
      <c r="C358" s="200"/>
      <c r="D358" s="200"/>
      <c r="E358" s="200"/>
      <c r="F358" s="200"/>
      <c r="G358" s="201"/>
      <c r="H358" s="200"/>
      <c r="I358" s="200"/>
      <c r="J358" s="200"/>
      <c r="K358" s="200"/>
      <c r="L358" s="200"/>
      <c r="M358" s="200"/>
      <c r="N358" s="200"/>
      <c r="O358" s="200"/>
      <c r="P358" s="200"/>
      <c r="Q358" s="200"/>
      <c r="R358" s="200"/>
      <c r="S358" s="200"/>
      <c r="T358" s="200"/>
    </row>
    <row r="359" spans="1:26" ht="16">
      <c r="A359" s="200"/>
      <c r="B359" s="200"/>
      <c r="C359" s="200"/>
      <c r="D359" s="200"/>
      <c r="E359" s="200"/>
      <c r="F359" s="200"/>
      <c r="G359" s="201"/>
      <c r="H359" s="200"/>
      <c r="I359" s="200"/>
      <c r="J359" s="200"/>
      <c r="K359" s="200"/>
      <c r="L359" s="200"/>
      <c r="M359" s="200"/>
      <c r="N359" s="200"/>
      <c r="O359" s="200"/>
      <c r="P359" s="200"/>
      <c r="Q359" s="200"/>
      <c r="R359" s="200"/>
      <c r="S359" s="200"/>
      <c r="T359" s="200"/>
    </row>
    <row r="360" spans="1:26" ht="16">
      <c r="A360" s="200"/>
      <c r="B360" s="200"/>
      <c r="C360" s="200"/>
      <c r="D360" s="200"/>
      <c r="E360" s="200"/>
      <c r="F360" s="200"/>
      <c r="G360" s="201"/>
      <c r="H360" s="200"/>
      <c r="I360" s="200"/>
      <c r="J360" s="200"/>
      <c r="K360" s="200"/>
      <c r="L360" s="200"/>
      <c r="M360" s="200"/>
      <c r="N360" s="200"/>
      <c r="O360" s="200"/>
      <c r="P360" s="200"/>
      <c r="Q360" s="200"/>
      <c r="R360" s="200"/>
      <c r="S360" s="200"/>
      <c r="T360" s="200"/>
    </row>
    <row r="361" spans="1:26" ht="16">
      <c r="A361" s="200"/>
      <c r="B361" s="200"/>
      <c r="C361" s="200"/>
      <c r="D361" s="200"/>
      <c r="E361" s="200"/>
      <c r="F361" s="200"/>
      <c r="G361" s="201"/>
      <c r="H361" s="200"/>
      <c r="I361" s="200"/>
      <c r="J361" s="200"/>
      <c r="K361" s="200"/>
      <c r="L361" s="200"/>
      <c r="M361" s="200"/>
      <c r="N361" s="200"/>
      <c r="O361" s="200"/>
      <c r="P361" s="200"/>
      <c r="Q361" s="200"/>
      <c r="R361" s="200"/>
      <c r="S361" s="200"/>
      <c r="T361" s="200"/>
    </row>
    <row r="362" spans="1:26" ht="16">
      <c r="A362" s="200"/>
      <c r="B362" s="200"/>
      <c r="C362" s="200"/>
      <c r="D362" s="200"/>
      <c r="E362" s="200"/>
      <c r="F362" s="200"/>
      <c r="G362" s="201"/>
      <c r="H362" s="200"/>
      <c r="I362" s="200"/>
      <c r="J362" s="200"/>
      <c r="K362" s="200"/>
      <c r="L362" s="200"/>
      <c r="M362" s="200"/>
      <c r="N362" s="200"/>
      <c r="O362" s="200"/>
      <c r="P362" s="200"/>
      <c r="Q362" s="200"/>
      <c r="R362" s="200"/>
      <c r="S362" s="200"/>
      <c r="T362" s="200"/>
    </row>
    <row r="363" spans="1:26" ht="16">
      <c r="A363" s="200"/>
      <c r="B363" s="200"/>
      <c r="C363" s="200"/>
      <c r="D363" s="200"/>
      <c r="E363" s="200"/>
      <c r="F363" s="200"/>
      <c r="G363" s="201"/>
      <c r="H363" s="200"/>
      <c r="I363" s="200"/>
      <c r="J363" s="200"/>
      <c r="K363" s="200"/>
      <c r="L363" s="200"/>
      <c r="M363" s="200"/>
      <c r="N363" s="200"/>
      <c r="O363" s="200"/>
      <c r="P363" s="200"/>
      <c r="Q363" s="200"/>
      <c r="R363" s="200"/>
      <c r="S363" s="200"/>
      <c r="T363" s="200"/>
    </row>
    <row r="364" spans="1:26" ht="16">
      <c r="A364" s="200"/>
      <c r="B364" s="200"/>
      <c r="C364" s="200"/>
      <c r="D364" s="200"/>
      <c r="E364" s="200"/>
      <c r="F364" s="200"/>
      <c r="G364" s="201"/>
      <c r="H364" s="200"/>
      <c r="I364" s="200"/>
      <c r="J364" s="200"/>
      <c r="K364" s="200"/>
      <c r="L364" s="200"/>
      <c r="M364" s="200"/>
      <c r="N364" s="200"/>
      <c r="O364" s="200"/>
      <c r="P364" s="200"/>
      <c r="Q364" s="200"/>
      <c r="R364" s="200"/>
      <c r="S364" s="200"/>
      <c r="T364" s="200"/>
    </row>
    <row r="365" spans="1:26" ht="16">
      <c r="A365" s="200"/>
      <c r="B365" s="200"/>
      <c r="C365" s="200"/>
      <c r="D365" s="200"/>
      <c r="E365" s="200"/>
      <c r="F365" s="200"/>
      <c r="G365" s="201"/>
      <c r="H365" s="200"/>
      <c r="I365" s="200"/>
      <c r="J365" s="200"/>
      <c r="K365" s="200"/>
      <c r="L365" s="200"/>
      <c r="M365" s="200"/>
      <c r="N365" s="200"/>
      <c r="O365" s="200"/>
      <c r="P365" s="200"/>
      <c r="Q365" s="200"/>
      <c r="R365" s="200"/>
      <c r="S365" s="200"/>
      <c r="T365" s="200"/>
    </row>
    <row r="366" spans="1:26" ht="16">
      <c r="A366" s="200"/>
      <c r="B366" s="200"/>
      <c r="C366" s="200"/>
      <c r="D366" s="200"/>
      <c r="E366" s="200"/>
      <c r="F366" s="200"/>
      <c r="G366" s="201"/>
      <c r="H366" s="200"/>
      <c r="I366" s="200"/>
      <c r="J366" s="200"/>
      <c r="K366" s="200"/>
      <c r="L366" s="200"/>
      <c r="M366" s="200"/>
      <c r="N366" s="200"/>
      <c r="O366" s="200"/>
      <c r="P366" s="200"/>
      <c r="Q366" s="200"/>
      <c r="R366" s="200"/>
      <c r="S366" s="200"/>
      <c r="T366" s="200"/>
    </row>
    <row r="367" spans="1:26" ht="16">
      <c r="A367" s="200"/>
      <c r="B367" s="200"/>
      <c r="C367" s="200"/>
      <c r="D367" s="200"/>
      <c r="E367" s="200"/>
      <c r="F367" s="200"/>
      <c r="G367" s="201"/>
      <c r="H367" s="200"/>
      <c r="I367" s="200"/>
      <c r="J367" s="200"/>
      <c r="K367" s="200"/>
      <c r="L367" s="200"/>
      <c r="M367" s="200"/>
      <c r="N367" s="200"/>
      <c r="O367" s="200"/>
      <c r="P367" s="200"/>
      <c r="Q367" s="200"/>
      <c r="R367" s="200"/>
      <c r="S367" s="200"/>
      <c r="T367" s="200"/>
    </row>
    <row r="368" spans="1:26" ht="16">
      <c r="A368" s="200"/>
      <c r="B368" s="200"/>
      <c r="C368" s="200"/>
      <c r="D368" s="200"/>
      <c r="E368" s="200"/>
      <c r="F368" s="200"/>
      <c r="G368" s="201"/>
      <c r="H368" s="200"/>
      <c r="I368" s="200"/>
      <c r="J368" s="200"/>
      <c r="K368" s="200"/>
      <c r="L368" s="200"/>
      <c r="M368" s="200"/>
      <c r="N368" s="200"/>
      <c r="O368" s="200"/>
      <c r="P368" s="200"/>
      <c r="Q368" s="200"/>
      <c r="R368" s="200"/>
      <c r="S368" s="200"/>
      <c r="T368" s="200"/>
    </row>
    <row r="369" spans="1:20" ht="16">
      <c r="A369" s="200"/>
      <c r="B369" s="200"/>
      <c r="C369" s="200"/>
      <c r="D369" s="200"/>
      <c r="E369" s="200"/>
      <c r="F369" s="200"/>
      <c r="G369" s="201"/>
      <c r="H369" s="200"/>
      <c r="I369" s="200"/>
      <c r="J369" s="200"/>
      <c r="K369" s="200"/>
      <c r="L369" s="200"/>
      <c r="M369" s="200"/>
      <c r="N369" s="200"/>
      <c r="O369" s="200"/>
      <c r="P369" s="200"/>
      <c r="Q369" s="200"/>
      <c r="R369" s="200"/>
      <c r="S369" s="200"/>
      <c r="T369" s="200"/>
    </row>
    <row r="370" spans="1:20" ht="16">
      <c r="A370" s="200"/>
      <c r="B370" s="200"/>
      <c r="C370" s="200"/>
      <c r="D370" s="200"/>
      <c r="E370" s="200"/>
      <c r="F370" s="200"/>
      <c r="G370" s="201"/>
      <c r="H370" s="200"/>
      <c r="I370" s="200"/>
      <c r="J370" s="200"/>
      <c r="K370" s="200"/>
      <c r="L370" s="200"/>
      <c r="M370" s="200"/>
      <c r="N370" s="200"/>
      <c r="O370" s="200"/>
      <c r="P370" s="200"/>
      <c r="Q370" s="200"/>
      <c r="R370" s="200"/>
      <c r="S370" s="200"/>
      <c r="T370" s="200"/>
    </row>
    <row r="371" spans="1:20" ht="16">
      <c r="A371" s="200"/>
      <c r="B371" s="200"/>
      <c r="C371" s="200"/>
      <c r="D371" s="200"/>
      <c r="E371" s="200"/>
      <c r="F371" s="200"/>
      <c r="G371" s="201"/>
      <c r="H371" s="200"/>
      <c r="I371" s="200"/>
      <c r="J371" s="200"/>
      <c r="K371" s="200"/>
      <c r="L371" s="200"/>
      <c r="M371" s="200"/>
      <c r="N371" s="200"/>
      <c r="O371" s="200"/>
      <c r="P371" s="200"/>
      <c r="Q371" s="200"/>
      <c r="R371" s="200"/>
      <c r="S371" s="200"/>
      <c r="T371" s="200"/>
    </row>
    <row r="372" spans="1:20" ht="16">
      <c r="A372" s="200"/>
      <c r="B372" s="200"/>
      <c r="C372" s="200"/>
      <c r="D372" s="200"/>
      <c r="E372" s="200"/>
      <c r="F372" s="200"/>
      <c r="G372" s="201"/>
      <c r="H372" s="200"/>
      <c r="I372" s="200"/>
      <c r="J372" s="200"/>
      <c r="K372" s="200"/>
      <c r="L372" s="200"/>
      <c r="M372" s="200"/>
      <c r="N372" s="200"/>
      <c r="O372" s="200"/>
      <c r="P372" s="200"/>
      <c r="Q372" s="200"/>
      <c r="R372" s="200"/>
      <c r="S372" s="200"/>
      <c r="T372" s="200"/>
    </row>
    <row r="373" spans="1:20" ht="16">
      <c r="A373" s="200"/>
      <c r="B373" s="200"/>
      <c r="C373" s="200"/>
      <c r="D373" s="200"/>
      <c r="E373" s="200"/>
      <c r="F373" s="200"/>
      <c r="G373" s="201"/>
      <c r="H373" s="200"/>
      <c r="I373" s="200"/>
      <c r="J373" s="200"/>
      <c r="K373" s="200"/>
      <c r="L373" s="200"/>
      <c r="M373" s="200"/>
      <c r="N373" s="200"/>
      <c r="O373" s="200"/>
      <c r="P373" s="200"/>
      <c r="Q373" s="200"/>
      <c r="R373" s="200"/>
      <c r="S373" s="200"/>
      <c r="T373" s="200"/>
    </row>
    <row r="374" spans="1:20" ht="16">
      <c r="A374" s="200"/>
      <c r="B374" s="200"/>
      <c r="C374" s="200"/>
      <c r="D374" s="200"/>
      <c r="E374" s="200"/>
      <c r="F374" s="200"/>
      <c r="G374" s="201"/>
      <c r="H374" s="200"/>
      <c r="I374" s="200"/>
      <c r="J374" s="200"/>
      <c r="K374" s="200"/>
      <c r="L374" s="200"/>
      <c r="M374" s="200"/>
      <c r="N374" s="200"/>
      <c r="O374" s="200"/>
      <c r="P374" s="200"/>
      <c r="Q374" s="200"/>
      <c r="R374" s="200"/>
      <c r="S374" s="200"/>
      <c r="T374" s="200"/>
    </row>
    <row r="375" spans="1:20" ht="16">
      <c r="A375" s="200"/>
      <c r="B375" s="200"/>
      <c r="C375" s="200"/>
      <c r="D375" s="200"/>
      <c r="E375" s="200"/>
      <c r="F375" s="200"/>
      <c r="G375" s="201"/>
      <c r="H375" s="200"/>
      <c r="I375" s="200"/>
      <c r="J375" s="200"/>
      <c r="K375" s="200"/>
      <c r="L375" s="200"/>
      <c r="M375" s="200"/>
      <c r="N375" s="200"/>
      <c r="O375" s="200"/>
      <c r="P375" s="200"/>
      <c r="Q375" s="200"/>
      <c r="R375" s="200"/>
      <c r="S375" s="200"/>
      <c r="T375" s="200"/>
    </row>
    <row r="376" spans="1:20" ht="16">
      <c r="A376" s="200"/>
      <c r="B376" s="200"/>
      <c r="C376" s="200"/>
      <c r="D376" s="200"/>
      <c r="E376" s="200"/>
      <c r="F376" s="200"/>
      <c r="G376" s="201"/>
      <c r="H376" s="200"/>
      <c r="I376" s="200"/>
      <c r="J376" s="200"/>
      <c r="K376" s="200"/>
      <c r="L376" s="200"/>
      <c r="M376" s="200"/>
      <c r="N376" s="200"/>
      <c r="O376" s="200"/>
      <c r="P376" s="200"/>
      <c r="Q376" s="200"/>
      <c r="R376" s="200"/>
      <c r="S376" s="200"/>
      <c r="T376" s="200"/>
    </row>
    <row r="377" spans="1:20" ht="16">
      <c r="A377" s="200"/>
      <c r="B377" s="200"/>
      <c r="C377" s="200"/>
      <c r="D377" s="200"/>
      <c r="E377" s="200"/>
      <c r="F377" s="200"/>
      <c r="G377" s="201"/>
      <c r="H377" s="200"/>
      <c r="I377" s="200"/>
      <c r="J377" s="200"/>
      <c r="K377" s="200"/>
      <c r="L377" s="200"/>
      <c r="M377" s="200"/>
      <c r="N377" s="200"/>
      <c r="O377" s="200"/>
      <c r="P377" s="200"/>
      <c r="Q377" s="200"/>
      <c r="R377" s="200"/>
      <c r="S377" s="200"/>
      <c r="T377" s="200"/>
    </row>
    <row r="378" spans="1:20" ht="16">
      <c r="A378" s="200"/>
      <c r="B378" s="200"/>
      <c r="C378" s="200"/>
      <c r="D378" s="200"/>
      <c r="E378" s="200"/>
      <c r="F378" s="200"/>
      <c r="G378" s="201"/>
      <c r="H378" s="200"/>
      <c r="I378" s="200"/>
      <c r="J378" s="200"/>
      <c r="K378" s="200"/>
      <c r="L378" s="200"/>
      <c r="M378" s="200"/>
      <c r="N378" s="200"/>
      <c r="O378" s="200"/>
      <c r="P378" s="200"/>
      <c r="Q378" s="200"/>
      <c r="R378" s="200"/>
      <c r="S378" s="200"/>
      <c r="T378" s="200"/>
    </row>
    <row r="379" spans="1:20" ht="16">
      <c r="A379" s="200"/>
      <c r="B379" s="200"/>
      <c r="C379" s="200"/>
      <c r="D379" s="200"/>
      <c r="E379" s="200"/>
      <c r="F379" s="200"/>
      <c r="G379" s="201"/>
      <c r="H379" s="200"/>
      <c r="I379" s="200"/>
      <c r="J379" s="200"/>
      <c r="K379" s="200"/>
      <c r="L379" s="200"/>
      <c r="M379" s="200"/>
      <c r="N379" s="200"/>
      <c r="O379" s="200"/>
      <c r="P379" s="200"/>
      <c r="Q379" s="200"/>
      <c r="R379" s="200"/>
      <c r="S379" s="200"/>
      <c r="T379" s="200"/>
    </row>
    <row r="380" spans="1:20" ht="16">
      <c r="A380" s="200"/>
      <c r="B380" s="200"/>
      <c r="C380" s="200"/>
      <c r="D380" s="200"/>
      <c r="E380" s="200"/>
      <c r="F380" s="200"/>
      <c r="G380" s="201"/>
      <c r="H380" s="200"/>
      <c r="I380" s="200"/>
      <c r="J380" s="200"/>
      <c r="K380" s="200"/>
      <c r="L380" s="200"/>
      <c r="M380" s="200"/>
      <c r="N380" s="200"/>
      <c r="O380" s="200"/>
      <c r="P380" s="200"/>
      <c r="Q380" s="200"/>
      <c r="R380" s="200"/>
      <c r="S380" s="200"/>
      <c r="T380" s="200"/>
    </row>
    <row r="381" spans="1:20" ht="16">
      <c r="A381" s="200"/>
      <c r="B381" s="200"/>
      <c r="C381" s="200"/>
      <c r="D381" s="200"/>
      <c r="E381" s="200"/>
      <c r="F381" s="200"/>
      <c r="G381" s="201"/>
      <c r="H381" s="200"/>
      <c r="I381" s="200"/>
      <c r="J381" s="200"/>
      <c r="K381" s="200"/>
      <c r="L381" s="200"/>
      <c r="M381" s="200"/>
      <c r="N381" s="200"/>
      <c r="O381" s="200"/>
      <c r="P381" s="200"/>
      <c r="Q381" s="200"/>
      <c r="R381" s="200"/>
      <c r="S381" s="200"/>
      <c r="T381" s="200"/>
    </row>
    <row r="382" spans="1:20" ht="16">
      <c r="A382" s="200"/>
      <c r="B382" s="200"/>
      <c r="C382" s="200"/>
      <c r="D382" s="200"/>
      <c r="E382" s="200"/>
      <c r="F382" s="200"/>
      <c r="G382" s="201"/>
      <c r="H382" s="200"/>
      <c r="I382" s="200"/>
      <c r="J382" s="200"/>
      <c r="K382" s="200"/>
      <c r="L382" s="200"/>
      <c r="M382" s="200"/>
      <c r="N382" s="200"/>
      <c r="O382" s="200"/>
      <c r="P382" s="200"/>
      <c r="Q382" s="200"/>
      <c r="R382" s="200"/>
      <c r="S382" s="200"/>
      <c r="T382" s="200"/>
    </row>
    <row r="383" spans="1:20" ht="16">
      <c r="A383" s="200"/>
      <c r="B383" s="200"/>
      <c r="C383" s="200"/>
      <c r="D383" s="200"/>
      <c r="E383" s="200"/>
      <c r="F383" s="200"/>
      <c r="G383" s="201"/>
      <c r="H383" s="200"/>
      <c r="I383" s="200"/>
      <c r="J383" s="200"/>
      <c r="K383" s="200"/>
      <c r="L383" s="200"/>
      <c r="M383" s="200"/>
      <c r="N383" s="200"/>
      <c r="O383" s="200"/>
      <c r="P383" s="200"/>
      <c r="Q383" s="200"/>
      <c r="R383" s="200"/>
      <c r="S383" s="200"/>
      <c r="T383" s="200"/>
    </row>
    <row r="384" spans="1:20" ht="16">
      <c r="A384" s="200"/>
      <c r="B384" s="200"/>
      <c r="C384" s="200"/>
      <c r="D384" s="200"/>
      <c r="E384" s="200"/>
      <c r="F384" s="200"/>
      <c r="G384" s="201"/>
      <c r="H384" s="200"/>
      <c r="I384" s="200"/>
      <c r="J384" s="200"/>
      <c r="K384" s="200"/>
      <c r="L384" s="200"/>
      <c r="M384" s="200"/>
      <c r="N384" s="200"/>
      <c r="O384" s="200"/>
      <c r="P384" s="200"/>
      <c r="Q384" s="200"/>
      <c r="R384" s="200"/>
      <c r="S384" s="200"/>
      <c r="T384" s="200"/>
    </row>
    <row r="385" spans="1:20" ht="16">
      <c r="A385" s="200"/>
      <c r="B385" s="200"/>
      <c r="C385" s="200"/>
      <c r="D385" s="200"/>
      <c r="E385" s="200"/>
      <c r="F385" s="200"/>
      <c r="G385" s="201"/>
      <c r="H385" s="200"/>
      <c r="I385" s="200"/>
      <c r="J385" s="200"/>
      <c r="K385" s="200"/>
      <c r="L385" s="200"/>
      <c r="M385" s="200"/>
      <c r="N385" s="200"/>
      <c r="O385" s="200"/>
      <c r="P385" s="200"/>
      <c r="Q385" s="200"/>
      <c r="R385" s="200"/>
      <c r="S385" s="200"/>
      <c r="T385" s="200"/>
    </row>
    <row r="386" spans="1:20" ht="16">
      <c r="A386" s="200"/>
      <c r="B386" s="200"/>
      <c r="C386" s="200"/>
      <c r="D386" s="200"/>
      <c r="E386" s="200"/>
      <c r="F386" s="200"/>
      <c r="G386" s="201"/>
      <c r="H386" s="200"/>
      <c r="I386" s="200"/>
      <c r="J386" s="200"/>
      <c r="K386" s="200"/>
      <c r="L386" s="200"/>
      <c r="M386" s="200"/>
      <c r="N386" s="200"/>
      <c r="O386" s="200"/>
      <c r="P386" s="200"/>
      <c r="Q386" s="200"/>
      <c r="R386" s="200"/>
      <c r="S386" s="200"/>
      <c r="T386" s="200"/>
    </row>
    <row r="387" spans="1:20" ht="16">
      <c r="A387" s="200"/>
      <c r="B387" s="200"/>
      <c r="C387" s="200"/>
      <c r="D387" s="200"/>
      <c r="E387" s="200"/>
      <c r="F387" s="200"/>
      <c r="G387" s="201"/>
      <c r="H387" s="200"/>
      <c r="I387" s="200"/>
      <c r="J387" s="200"/>
      <c r="K387" s="200"/>
      <c r="L387" s="200"/>
      <c r="M387" s="200"/>
      <c r="N387" s="200"/>
      <c r="O387" s="200"/>
      <c r="P387" s="200"/>
      <c r="Q387" s="200"/>
      <c r="R387" s="200"/>
      <c r="S387" s="200"/>
      <c r="T387" s="200"/>
    </row>
    <row r="388" spans="1:20" ht="16">
      <c r="A388" s="200"/>
      <c r="B388" s="200"/>
      <c r="C388" s="200"/>
      <c r="D388" s="200"/>
      <c r="E388" s="200"/>
      <c r="F388" s="200"/>
      <c r="G388" s="201"/>
      <c r="H388" s="200"/>
      <c r="I388" s="200"/>
      <c r="J388" s="200"/>
      <c r="K388" s="200"/>
      <c r="L388" s="200"/>
      <c r="M388" s="200"/>
      <c r="N388" s="200"/>
      <c r="O388" s="200"/>
      <c r="P388" s="200"/>
      <c r="Q388" s="200"/>
      <c r="R388" s="200"/>
      <c r="S388" s="200"/>
      <c r="T388" s="200"/>
    </row>
    <row r="389" spans="1:20" ht="16">
      <c r="A389" s="200"/>
      <c r="B389" s="200"/>
      <c r="C389" s="200"/>
      <c r="D389" s="200"/>
      <c r="E389" s="200"/>
      <c r="F389" s="200"/>
      <c r="G389" s="201"/>
      <c r="H389" s="200"/>
      <c r="I389" s="200"/>
      <c r="J389" s="200"/>
      <c r="K389" s="200"/>
      <c r="L389" s="200"/>
      <c r="M389" s="200"/>
      <c r="N389" s="200"/>
      <c r="O389" s="200"/>
      <c r="P389" s="200"/>
      <c r="Q389" s="200"/>
      <c r="R389" s="200"/>
      <c r="S389" s="200"/>
      <c r="T389" s="200"/>
    </row>
    <row r="390" spans="1:20" ht="16">
      <c r="A390" s="200"/>
      <c r="B390" s="200"/>
      <c r="C390" s="200"/>
      <c r="D390" s="200"/>
      <c r="E390" s="200"/>
      <c r="F390" s="200"/>
      <c r="G390" s="201"/>
      <c r="H390" s="200"/>
      <c r="I390" s="200"/>
      <c r="J390" s="200"/>
      <c r="K390" s="200"/>
      <c r="L390" s="200"/>
      <c r="M390" s="200"/>
      <c r="N390" s="200"/>
      <c r="O390" s="200"/>
      <c r="P390" s="200"/>
      <c r="Q390" s="200"/>
      <c r="R390" s="200"/>
      <c r="S390" s="200"/>
      <c r="T390" s="200"/>
    </row>
    <row r="391" spans="1:20" ht="16">
      <c r="A391" s="200"/>
      <c r="B391" s="200"/>
      <c r="C391" s="200"/>
      <c r="D391" s="200"/>
      <c r="E391" s="200"/>
      <c r="F391" s="200"/>
      <c r="G391" s="201"/>
      <c r="H391" s="200"/>
      <c r="I391" s="200"/>
      <c r="J391" s="200"/>
      <c r="K391" s="200"/>
      <c r="L391" s="200"/>
      <c r="M391" s="200"/>
      <c r="N391" s="200"/>
      <c r="O391" s="200"/>
      <c r="P391" s="200"/>
      <c r="Q391" s="200"/>
      <c r="R391" s="200"/>
      <c r="S391" s="200"/>
      <c r="T391" s="200"/>
    </row>
    <row r="392" spans="1:20" ht="16">
      <c r="A392" s="200"/>
      <c r="B392" s="200"/>
      <c r="C392" s="200"/>
      <c r="D392" s="200"/>
      <c r="E392" s="200"/>
      <c r="F392" s="200"/>
      <c r="G392" s="201"/>
      <c r="H392" s="200"/>
      <c r="I392" s="200"/>
      <c r="J392" s="200"/>
      <c r="K392" s="200"/>
      <c r="L392" s="200"/>
      <c r="M392" s="200"/>
      <c r="N392" s="200"/>
      <c r="O392" s="200"/>
      <c r="P392" s="200"/>
      <c r="Q392" s="200"/>
      <c r="R392" s="200"/>
      <c r="S392" s="200"/>
      <c r="T392" s="200"/>
    </row>
    <row r="393" spans="1:20" ht="16">
      <c r="A393" s="200"/>
      <c r="B393" s="200"/>
      <c r="C393" s="200"/>
      <c r="D393" s="200"/>
      <c r="E393" s="200"/>
      <c r="F393" s="200"/>
      <c r="G393" s="201"/>
      <c r="H393" s="200"/>
      <c r="I393" s="200"/>
      <c r="J393" s="200"/>
      <c r="K393" s="200"/>
      <c r="L393" s="200"/>
      <c r="M393" s="200"/>
      <c r="N393" s="200"/>
      <c r="O393" s="200"/>
      <c r="P393" s="200"/>
      <c r="Q393" s="200"/>
      <c r="R393" s="200"/>
      <c r="S393" s="200"/>
      <c r="T393" s="200"/>
    </row>
    <row r="394" spans="1:20" ht="16">
      <c r="A394" s="200"/>
      <c r="B394" s="200"/>
      <c r="C394" s="200"/>
      <c r="D394" s="200"/>
      <c r="E394" s="200"/>
      <c r="F394" s="200"/>
      <c r="G394" s="201"/>
      <c r="H394" s="200"/>
      <c r="I394" s="200"/>
      <c r="J394" s="200"/>
      <c r="K394" s="200"/>
      <c r="L394" s="200"/>
      <c r="M394" s="200"/>
      <c r="N394" s="200"/>
      <c r="O394" s="200"/>
      <c r="P394" s="200"/>
      <c r="Q394" s="200"/>
      <c r="R394" s="200"/>
      <c r="S394" s="200"/>
      <c r="T394" s="200"/>
    </row>
    <row r="395" spans="1:20" ht="16">
      <c r="A395" s="200"/>
      <c r="B395" s="200"/>
      <c r="C395" s="200"/>
      <c r="D395" s="200"/>
      <c r="E395" s="200"/>
      <c r="F395" s="200"/>
      <c r="G395" s="201"/>
      <c r="H395" s="200"/>
      <c r="I395" s="200"/>
      <c r="J395" s="200"/>
      <c r="K395" s="200"/>
      <c r="L395" s="200"/>
      <c r="M395" s="200"/>
      <c r="N395" s="200"/>
      <c r="O395" s="200"/>
      <c r="P395" s="200"/>
      <c r="Q395" s="200"/>
      <c r="R395" s="200"/>
      <c r="S395" s="200"/>
      <c r="T395" s="200"/>
    </row>
    <row r="396" spans="1:20" ht="16">
      <c r="A396" s="200"/>
      <c r="B396" s="200"/>
      <c r="C396" s="200"/>
      <c r="D396" s="200"/>
      <c r="E396" s="200"/>
      <c r="F396" s="200"/>
      <c r="G396" s="201"/>
      <c r="H396" s="200"/>
      <c r="I396" s="200"/>
      <c r="J396" s="200"/>
      <c r="K396" s="200"/>
      <c r="L396" s="200"/>
      <c r="M396" s="200"/>
      <c r="N396" s="200"/>
      <c r="O396" s="200"/>
      <c r="P396" s="200"/>
      <c r="Q396" s="200"/>
      <c r="R396" s="200"/>
      <c r="S396" s="200"/>
      <c r="T396" s="200"/>
    </row>
    <row r="397" spans="1:20" ht="16">
      <c r="A397" s="200"/>
      <c r="B397" s="200"/>
      <c r="C397" s="200"/>
      <c r="D397" s="200"/>
      <c r="E397" s="200"/>
      <c r="F397" s="200"/>
      <c r="G397" s="201"/>
      <c r="H397" s="200"/>
      <c r="I397" s="200"/>
      <c r="J397" s="200"/>
      <c r="K397" s="200"/>
      <c r="L397" s="200"/>
      <c r="M397" s="200"/>
      <c r="N397" s="200"/>
      <c r="O397" s="200"/>
      <c r="P397" s="200"/>
      <c r="Q397" s="200"/>
      <c r="R397" s="200"/>
      <c r="S397" s="200"/>
      <c r="T397" s="200"/>
    </row>
    <row r="398" spans="1:20" ht="16">
      <c r="A398" s="200"/>
      <c r="B398" s="200"/>
      <c r="C398" s="200"/>
      <c r="D398" s="200"/>
      <c r="E398" s="200"/>
      <c r="F398" s="200"/>
      <c r="G398" s="201"/>
      <c r="H398" s="200"/>
      <c r="I398" s="200"/>
      <c r="J398" s="200"/>
      <c r="K398" s="200"/>
      <c r="L398" s="200"/>
      <c r="M398" s="200"/>
      <c r="N398" s="200"/>
      <c r="O398" s="200"/>
      <c r="P398" s="200"/>
      <c r="Q398" s="200"/>
      <c r="R398" s="200"/>
      <c r="S398" s="200"/>
      <c r="T398" s="200"/>
    </row>
    <row r="399" spans="1:20" ht="16">
      <c r="A399" s="200"/>
      <c r="B399" s="200"/>
      <c r="C399" s="200"/>
      <c r="D399" s="200"/>
      <c r="E399" s="200"/>
      <c r="F399" s="200"/>
      <c r="G399" s="201"/>
      <c r="H399" s="200"/>
      <c r="I399" s="200"/>
      <c r="J399" s="200"/>
      <c r="K399" s="200"/>
      <c r="L399" s="200"/>
      <c r="M399" s="200"/>
      <c r="N399" s="200"/>
      <c r="O399" s="200"/>
      <c r="P399" s="200"/>
      <c r="Q399" s="200"/>
      <c r="R399" s="200"/>
      <c r="S399" s="200"/>
      <c r="T399" s="200"/>
    </row>
    <row r="400" spans="1:20" ht="16">
      <c r="A400" s="200"/>
      <c r="B400" s="200"/>
      <c r="C400" s="200"/>
      <c r="D400" s="200"/>
      <c r="E400" s="200"/>
      <c r="F400" s="200"/>
      <c r="G400" s="201"/>
      <c r="H400" s="200"/>
      <c r="I400" s="200"/>
      <c r="J400" s="200"/>
      <c r="K400" s="200"/>
      <c r="L400" s="200"/>
      <c r="M400" s="200"/>
      <c r="N400" s="200"/>
      <c r="O400" s="200"/>
      <c r="P400" s="200"/>
      <c r="Q400" s="200"/>
      <c r="R400" s="200"/>
      <c r="S400" s="200"/>
      <c r="T400" s="200"/>
    </row>
    <row r="401" spans="1:20" ht="16">
      <c r="A401" s="200"/>
      <c r="B401" s="200"/>
      <c r="C401" s="200"/>
      <c r="D401" s="200"/>
      <c r="E401" s="200"/>
      <c r="F401" s="200"/>
      <c r="G401" s="201"/>
      <c r="H401" s="200"/>
      <c r="I401" s="200"/>
      <c r="J401" s="200"/>
      <c r="K401" s="200"/>
      <c r="L401" s="200"/>
      <c r="M401" s="200"/>
      <c r="N401" s="200"/>
      <c r="O401" s="200"/>
      <c r="P401" s="200"/>
      <c r="Q401" s="200"/>
      <c r="R401" s="200"/>
      <c r="S401" s="200"/>
      <c r="T401" s="200"/>
    </row>
    <row r="402" spans="1:20" ht="16">
      <c r="A402" s="200"/>
      <c r="B402" s="200"/>
      <c r="C402" s="200"/>
      <c r="D402" s="200"/>
      <c r="E402" s="200"/>
      <c r="F402" s="200"/>
      <c r="G402" s="201"/>
      <c r="H402" s="200"/>
      <c r="I402" s="200"/>
      <c r="J402" s="200"/>
      <c r="K402" s="200"/>
      <c r="L402" s="200"/>
      <c r="M402" s="200"/>
      <c r="N402" s="200"/>
      <c r="O402" s="200"/>
      <c r="P402" s="200"/>
      <c r="Q402" s="200"/>
      <c r="R402" s="200"/>
      <c r="S402" s="200"/>
      <c r="T402" s="200"/>
    </row>
    <row r="403" spans="1:20" ht="16">
      <c r="A403" s="200"/>
      <c r="B403" s="200"/>
      <c r="C403" s="200"/>
      <c r="D403" s="200"/>
      <c r="E403" s="200"/>
      <c r="F403" s="200"/>
      <c r="G403" s="201"/>
      <c r="H403" s="200"/>
      <c r="I403" s="200"/>
      <c r="J403" s="200"/>
      <c r="K403" s="200"/>
      <c r="L403" s="200"/>
      <c r="M403" s="200"/>
      <c r="N403" s="200"/>
      <c r="O403" s="200"/>
      <c r="P403" s="200"/>
      <c r="Q403" s="200"/>
      <c r="R403" s="200"/>
      <c r="S403" s="200"/>
      <c r="T403" s="200"/>
    </row>
    <row r="404" spans="1:20" ht="16">
      <c r="A404" s="200"/>
      <c r="B404" s="200"/>
      <c r="C404" s="200"/>
      <c r="D404" s="200"/>
      <c r="E404" s="200"/>
      <c r="F404" s="200"/>
      <c r="G404" s="201"/>
      <c r="H404" s="200"/>
      <c r="I404" s="200"/>
      <c r="J404" s="200"/>
      <c r="K404" s="200"/>
      <c r="L404" s="200"/>
      <c r="M404" s="200"/>
      <c r="N404" s="200"/>
      <c r="O404" s="200"/>
      <c r="P404" s="200"/>
      <c r="Q404" s="200"/>
      <c r="R404" s="200"/>
      <c r="S404" s="200"/>
      <c r="T404" s="200"/>
    </row>
    <row r="405" spans="1:20" ht="16">
      <c r="A405" s="200"/>
      <c r="B405" s="200"/>
      <c r="C405" s="200"/>
      <c r="D405" s="200"/>
      <c r="E405" s="200"/>
      <c r="F405" s="200"/>
      <c r="G405" s="201"/>
      <c r="H405" s="200"/>
      <c r="I405" s="200"/>
      <c r="J405" s="200"/>
      <c r="K405" s="200"/>
      <c r="L405" s="200"/>
      <c r="M405" s="200"/>
      <c r="N405" s="200"/>
      <c r="O405" s="200"/>
      <c r="P405" s="200"/>
      <c r="Q405" s="200"/>
      <c r="R405" s="200"/>
      <c r="S405" s="200"/>
      <c r="T405" s="200"/>
    </row>
    <row r="406" spans="1:20" ht="16">
      <c r="A406" s="200"/>
      <c r="B406" s="200"/>
      <c r="C406" s="200"/>
      <c r="D406" s="200"/>
      <c r="E406" s="200"/>
      <c r="F406" s="200"/>
      <c r="G406" s="201"/>
      <c r="H406" s="200"/>
      <c r="I406" s="200"/>
      <c r="J406" s="200"/>
      <c r="K406" s="200"/>
      <c r="L406" s="200"/>
      <c r="M406" s="200"/>
      <c r="N406" s="200"/>
      <c r="O406" s="200"/>
      <c r="P406" s="200"/>
      <c r="Q406" s="200"/>
      <c r="R406" s="200"/>
      <c r="S406" s="200"/>
      <c r="T406" s="200"/>
    </row>
    <row r="407" spans="1:20" ht="16">
      <c r="A407" s="200"/>
      <c r="B407" s="200"/>
      <c r="C407" s="200"/>
      <c r="D407" s="200"/>
      <c r="E407" s="200"/>
      <c r="F407" s="200"/>
      <c r="G407" s="201"/>
      <c r="H407" s="200"/>
      <c r="I407" s="200"/>
      <c r="J407" s="200"/>
      <c r="K407" s="200"/>
      <c r="L407" s="200"/>
      <c r="M407" s="200"/>
      <c r="N407" s="200"/>
      <c r="O407" s="200"/>
      <c r="P407" s="200"/>
      <c r="Q407" s="200"/>
      <c r="R407" s="200"/>
      <c r="S407" s="200"/>
      <c r="T407" s="200"/>
    </row>
    <row r="408" spans="1:20" ht="16">
      <c r="A408" s="200"/>
      <c r="B408" s="200"/>
      <c r="C408" s="200"/>
      <c r="D408" s="200"/>
      <c r="E408" s="200"/>
      <c r="F408" s="200"/>
      <c r="G408" s="201"/>
      <c r="H408" s="200"/>
      <c r="I408" s="200"/>
      <c r="J408" s="200"/>
      <c r="K408" s="200"/>
      <c r="L408" s="200"/>
      <c r="M408" s="200"/>
      <c r="N408" s="200"/>
      <c r="O408" s="200"/>
      <c r="P408" s="200"/>
      <c r="Q408" s="200"/>
      <c r="R408" s="200"/>
      <c r="S408" s="200"/>
      <c r="T408" s="200"/>
    </row>
    <row r="409" spans="1:20" ht="16">
      <c r="A409" s="200"/>
      <c r="B409" s="200"/>
      <c r="C409" s="200"/>
      <c r="D409" s="200"/>
      <c r="E409" s="200"/>
      <c r="F409" s="200"/>
      <c r="G409" s="201"/>
      <c r="H409" s="200"/>
      <c r="I409" s="200"/>
      <c r="J409" s="200"/>
      <c r="K409" s="200"/>
      <c r="L409" s="200"/>
      <c r="M409" s="200"/>
      <c r="N409" s="200"/>
      <c r="O409" s="200"/>
      <c r="P409" s="200"/>
      <c r="Q409" s="200"/>
      <c r="R409" s="200"/>
      <c r="S409" s="200"/>
      <c r="T409" s="200"/>
    </row>
    <row r="410" spans="1:20" ht="16">
      <c r="A410" s="200"/>
      <c r="B410" s="200"/>
      <c r="C410" s="200"/>
      <c r="D410" s="200"/>
      <c r="E410" s="200"/>
      <c r="F410" s="200"/>
      <c r="G410" s="201"/>
      <c r="H410" s="200"/>
      <c r="I410" s="200"/>
      <c r="J410" s="200"/>
      <c r="K410" s="200"/>
      <c r="L410" s="200"/>
      <c r="M410" s="200"/>
      <c r="N410" s="200"/>
      <c r="O410" s="200"/>
      <c r="P410" s="200"/>
      <c r="Q410" s="200"/>
      <c r="R410" s="200"/>
      <c r="S410" s="200"/>
      <c r="T410" s="200"/>
    </row>
    <row r="411" spans="1:20" ht="16">
      <c r="A411" s="200"/>
      <c r="B411" s="200"/>
      <c r="C411" s="200"/>
      <c r="D411" s="200"/>
      <c r="E411" s="200"/>
      <c r="F411" s="200"/>
      <c r="G411" s="201"/>
      <c r="H411" s="200"/>
      <c r="I411" s="200"/>
      <c r="J411" s="200"/>
      <c r="K411" s="200"/>
      <c r="L411" s="200"/>
      <c r="M411" s="200"/>
      <c r="N411" s="200"/>
      <c r="O411" s="200"/>
      <c r="P411" s="200"/>
      <c r="Q411" s="200"/>
      <c r="R411" s="200"/>
      <c r="S411" s="200"/>
      <c r="T411" s="200"/>
    </row>
    <row r="412" spans="1:20" ht="16">
      <c r="A412" s="200"/>
      <c r="B412" s="200"/>
      <c r="C412" s="200"/>
      <c r="D412" s="200"/>
      <c r="E412" s="200"/>
      <c r="F412" s="200"/>
      <c r="G412" s="201"/>
      <c r="H412" s="200"/>
      <c r="I412" s="200"/>
      <c r="J412" s="200"/>
      <c r="K412" s="200"/>
      <c r="L412" s="200"/>
      <c r="M412" s="200"/>
      <c r="N412" s="200"/>
      <c r="O412" s="200"/>
      <c r="P412" s="200"/>
      <c r="Q412" s="200"/>
      <c r="R412" s="200"/>
      <c r="S412" s="200"/>
      <c r="T412" s="200"/>
    </row>
    <row r="413" spans="1:20" ht="16">
      <c r="A413" s="200"/>
      <c r="B413" s="200"/>
      <c r="C413" s="200"/>
      <c r="D413" s="200"/>
      <c r="E413" s="200"/>
      <c r="F413" s="200"/>
      <c r="G413" s="201"/>
      <c r="H413" s="200"/>
      <c r="I413" s="200"/>
      <c r="J413" s="200"/>
      <c r="K413" s="200"/>
      <c r="L413" s="200"/>
      <c r="M413" s="200"/>
      <c r="N413" s="200"/>
      <c r="O413" s="200"/>
      <c r="P413" s="200"/>
      <c r="Q413" s="200"/>
      <c r="R413" s="200"/>
      <c r="S413" s="200"/>
      <c r="T413" s="200"/>
    </row>
    <row r="414" spans="1:20" ht="16">
      <c r="A414" s="200"/>
      <c r="B414" s="200"/>
      <c r="C414" s="200"/>
      <c r="D414" s="200"/>
      <c r="E414" s="200"/>
      <c r="F414" s="200"/>
      <c r="G414" s="201"/>
      <c r="H414" s="200"/>
      <c r="I414" s="200"/>
      <c r="J414" s="200"/>
      <c r="K414" s="200"/>
      <c r="L414" s="200"/>
      <c r="M414" s="200"/>
      <c r="N414" s="200"/>
      <c r="O414" s="200"/>
      <c r="P414" s="200"/>
      <c r="Q414" s="200"/>
      <c r="R414" s="200"/>
      <c r="S414" s="200"/>
      <c r="T414" s="200"/>
    </row>
    <row r="415" spans="1:20" ht="16">
      <c r="A415" s="200"/>
      <c r="B415" s="200"/>
      <c r="C415" s="200"/>
      <c r="D415" s="200"/>
      <c r="E415" s="200"/>
      <c r="F415" s="200"/>
      <c r="G415" s="201"/>
      <c r="H415" s="200"/>
      <c r="I415" s="200"/>
      <c r="J415" s="200"/>
      <c r="K415" s="200"/>
      <c r="L415" s="200"/>
      <c r="M415" s="200"/>
      <c r="N415" s="200"/>
      <c r="O415" s="200"/>
      <c r="P415" s="200"/>
      <c r="Q415" s="200"/>
      <c r="R415" s="200"/>
      <c r="S415" s="200"/>
      <c r="T415" s="200"/>
    </row>
    <row r="416" spans="1:20" ht="16">
      <c r="A416" s="200"/>
      <c r="B416" s="200"/>
      <c r="C416" s="200"/>
      <c r="D416" s="200"/>
      <c r="E416" s="200"/>
      <c r="F416" s="200"/>
      <c r="G416" s="201"/>
      <c r="H416" s="200"/>
      <c r="I416" s="200"/>
      <c r="J416" s="200"/>
      <c r="K416" s="200"/>
      <c r="L416" s="200"/>
      <c r="M416" s="200"/>
      <c r="N416" s="200"/>
      <c r="O416" s="200"/>
      <c r="P416" s="200"/>
      <c r="Q416" s="200"/>
      <c r="R416" s="200"/>
      <c r="S416" s="200"/>
      <c r="T416" s="200"/>
    </row>
    <row r="417" spans="1:20" ht="16">
      <c r="A417" s="200"/>
      <c r="B417" s="200"/>
      <c r="C417" s="200"/>
      <c r="D417" s="200"/>
      <c r="E417" s="200"/>
      <c r="F417" s="200"/>
      <c r="G417" s="201"/>
      <c r="H417" s="200"/>
      <c r="I417" s="200"/>
      <c r="J417" s="200"/>
      <c r="K417" s="200"/>
      <c r="L417" s="200"/>
      <c r="M417" s="200"/>
      <c r="N417" s="200"/>
      <c r="O417" s="200"/>
      <c r="P417" s="200"/>
      <c r="Q417" s="200"/>
      <c r="R417" s="200"/>
      <c r="S417" s="200"/>
      <c r="T417" s="200"/>
    </row>
    <row r="418" spans="1:20" ht="16">
      <c r="A418" s="200"/>
      <c r="B418" s="200"/>
      <c r="C418" s="200"/>
      <c r="D418" s="200"/>
      <c r="E418" s="200"/>
      <c r="F418" s="200"/>
      <c r="G418" s="201"/>
      <c r="H418" s="200"/>
      <c r="I418" s="200"/>
      <c r="J418" s="200"/>
      <c r="K418" s="200"/>
      <c r="L418" s="200"/>
      <c r="M418" s="200"/>
      <c r="N418" s="200"/>
      <c r="O418" s="200"/>
      <c r="P418" s="200"/>
      <c r="Q418" s="200"/>
      <c r="R418" s="200"/>
      <c r="S418" s="200"/>
      <c r="T418" s="200"/>
    </row>
    <row r="419" spans="1:20" ht="16">
      <c r="A419" s="200"/>
      <c r="B419" s="200"/>
      <c r="C419" s="200"/>
      <c r="D419" s="200"/>
      <c r="E419" s="200"/>
      <c r="F419" s="200"/>
      <c r="G419" s="201"/>
      <c r="H419" s="200"/>
      <c r="I419" s="200"/>
      <c r="J419" s="200"/>
      <c r="K419" s="200"/>
      <c r="L419" s="200"/>
      <c r="M419" s="200"/>
      <c r="N419" s="200"/>
      <c r="O419" s="200"/>
      <c r="P419" s="200"/>
      <c r="Q419" s="200"/>
      <c r="R419" s="200"/>
      <c r="S419" s="200"/>
      <c r="T419" s="200"/>
    </row>
    <row r="420" spans="1:20" ht="16">
      <c r="A420" s="200"/>
      <c r="B420" s="200"/>
      <c r="C420" s="200"/>
      <c r="D420" s="200"/>
      <c r="E420" s="200"/>
      <c r="F420" s="200"/>
      <c r="G420" s="201"/>
      <c r="H420" s="200"/>
      <c r="I420" s="200"/>
      <c r="J420" s="200"/>
      <c r="K420" s="200"/>
      <c r="L420" s="200"/>
      <c r="M420" s="200"/>
      <c r="N420" s="200"/>
      <c r="O420" s="200"/>
      <c r="P420" s="200"/>
      <c r="Q420" s="200"/>
      <c r="R420" s="200"/>
      <c r="S420" s="200"/>
      <c r="T420" s="200"/>
    </row>
    <row r="421" spans="1:20" ht="16">
      <c r="A421" s="200"/>
      <c r="B421" s="200"/>
      <c r="C421" s="200"/>
      <c r="D421" s="200"/>
      <c r="E421" s="200"/>
      <c r="F421" s="200"/>
      <c r="G421" s="201"/>
      <c r="H421" s="200"/>
      <c r="I421" s="200"/>
      <c r="J421" s="200"/>
      <c r="K421" s="200"/>
      <c r="L421" s="200"/>
      <c r="M421" s="200"/>
      <c r="N421" s="200"/>
      <c r="O421" s="200"/>
      <c r="P421" s="200"/>
      <c r="Q421" s="200"/>
      <c r="R421" s="200"/>
      <c r="S421" s="200"/>
      <c r="T421" s="200"/>
    </row>
    <row r="422" spans="1:20" ht="16">
      <c r="A422" s="200"/>
      <c r="B422" s="200"/>
      <c r="C422" s="200"/>
      <c r="D422" s="200"/>
      <c r="E422" s="200"/>
      <c r="F422" s="200"/>
      <c r="G422" s="201"/>
      <c r="H422" s="200"/>
      <c r="I422" s="200"/>
      <c r="J422" s="200"/>
      <c r="K422" s="200"/>
      <c r="L422" s="200"/>
      <c r="M422" s="200"/>
      <c r="N422" s="200"/>
      <c r="O422" s="200"/>
      <c r="P422" s="200"/>
      <c r="Q422" s="200"/>
      <c r="R422" s="200"/>
      <c r="S422" s="200"/>
      <c r="T422" s="200"/>
    </row>
    <row r="423" spans="1:20" ht="16">
      <c r="A423" s="200"/>
      <c r="B423" s="200"/>
      <c r="C423" s="200"/>
      <c r="D423" s="200"/>
      <c r="E423" s="200"/>
      <c r="F423" s="200"/>
      <c r="G423" s="201"/>
      <c r="H423" s="200"/>
      <c r="I423" s="200"/>
      <c r="J423" s="200"/>
      <c r="K423" s="200"/>
      <c r="L423" s="200"/>
      <c r="M423" s="200"/>
      <c r="N423" s="200"/>
      <c r="O423" s="200"/>
      <c r="P423" s="200"/>
      <c r="Q423" s="200"/>
      <c r="R423" s="200"/>
      <c r="S423" s="200"/>
      <c r="T423" s="200"/>
    </row>
    <row r="424" spans="1:20" ht="16">
      <c r="A424" s="200"/>
      <c r="B424" s="200"/>
      <c r="C424" s="200"/>
      <c r="D424" s="200"/>
      <c r="E424" s="200"/>
      <c r="F424" s="200"/>
      <c r="G424" s="201"/>
      <c r="H424" s="200"/>
      <c r="I424" s="200"/>
      <c r="J424" s="200"/>
      <c r="K424" s="200"/>
      <c r="L424" s="200"/>
      <c r="M424" s="200"/>
      <c r="N424" s="200"/>
      <c r="O424" s="200"/>
      <c r="P424" s="200"/>
      <c r="Q424" s="200"/>
      <c r="R424" s="200"/>
      <c r="S424" s="200"/>
      <c r="T424" s="200"/>
    </row>
    <row r="425" spans="1:20" ht="16">
      <c r="A425" s="200"/>
      <c r="B425" s="200"/>
      <c r="C425" s="200"/>
      <c r="D425" s="200"/>
      <c r="E425" s="200"/>
      <c r="F425" s="200"/>
      <c r="G425" s="201"/>
      <c r="H425" s="200"/>
      <c r="I425" s="200"/>
      <c r="J425" s="200"/>
      <c r="K425" s="200"/>
      <c r="L425" s="200"/>
      <c r="M425" s="200"/>
      <c r="N425" s="200"/>
      <c r="O425" s="200"/>
      <c r="P425" s="200"/>
      <c r="Q425" s="200"/>
      <c r="R425" s="200"/>
      <c r="S425" s="200"/>
      <c r="T425" s="200"/>
    </row>
    <row r="426" spans="1:20" ht="16">
      <c r="A426" s="200"/>
      <c r="B426" s="200"/>
      <c r="C426" s="200"/>
      <c r="D426" s="200"/>
      <c r="E426" s="200"/>
      <c r="F426" s="200"/>
      <c r="G426" s="201"/>
      <c r="H426" s="200"/>
      <c r="I426" s="200"/>
      <c r="J426" s="200"/>
      <c r="K426" s="200"/>
      <c r="L426" s="200"/>
      <c r="M426" s="200"/>
      <c r="N426" s="200"/>
      <c r="O426" s="200"/>
      <c r="P426" s="200"/>
      <c r="Q426" s="200"/>
      <c r="R426" s="200"/>
      <c r="S426" s="200"/>
      <c r="T426" s="200"/>
    </row>
    <row r="427" spans="1:20" ht="16">
      <c r="A427" s="200"/>
      <c r="B427" s="200"/>
      <c r="C427" s="200"/>
      <c r="D427" s="200"/>
      <c r="E427" s="200"/>
      <c r="F427" s="200"/>
      <c r="G427" s="201"/>
      <c r="H427" s="200"/>
      <c r="I427" s="200"/>
      <c r="J427" s="200"/>
      <c r="K427" s="200"/>
      <c r="L427" s="200"/>
      <c r="M427" s="200"/>
      <c r="N427" s="200"/>
      <c r="O427" s="200"/>
      <c r="P427" s="200"/>
      <c r="Q427" s="200"/>
      <c r="R427" s="200"/>
      <c r="S427" s="200"/>
      <c r="T427" s="200"/>
    </row>
    <row r="428" spans="1:20" ht="16">
      <c r="A428" s="200"/>
      <c r="B428" s="200"/>
      <c r="C428" s="200"/>
      <c r="D428" s="200"/>
      <c r="E428" s="200"/>
      <c r="F428" s="200"/>
      <c r="G428" s="201"/>
      <c r="H428" s="200"/>
      <c r="I428" s="200"/>
      <c r="J428" s="200"/>
      <c r="K428" s="200"/>
      <c r="L428" s="200"/>
      <c r="M428" s="200"/>
      <c r="N428" s="200"/>
      <c r="O428" s="200"/>
      <c r="P428" s="200"/>
      <c r="Q428" s="200"/>
      <c r="R428" s="200"/>
      <c r="S428" s="200"/>
      <c r="T428" s="200"/>
    </row>
    <row r="429" spans="1:20" ht="16">
      <c r="A429" s="200"/>
      <c r="B429" s="200"/>
      <c r="C429" s="200"/>
      <c r="D429" s="200"/>
      <c r="E429" s="200"/>
      <c r="F429" s="200"/>
      <c r="G429" s="201"/>
      <c r="H429" s="200"/>
      <c r="I429" s="200"/>
      <c r="J429" s="200"/>
      <c r="K429" s="200"/>
      <c r="L429" s="200"/>
      <c r="M429" s="200"/>
      <c r="N429" s="200"/>
      <c r="O429" s="200"/>
      <c r="P429" s="200"/>
      <c r="Q429" s="200"/>
      <c r="R429" s="200"/>
      <c r="S429" s="200"/>
      <c r="T429" s="200"/>
    </row>
    <row r="430" spans="1:20" ht="16">
      <c r="A430" s="200"/>
      <c r="B430" s="200"/>
      <c r="C430" s="200"/>
      <c r="D430" s="200"/>
      <c r="E430" s="200"/>
      <c r="F430" s="200"/>
      <c r="G430" s="201"/>
      <c r="H430" s="200"/>
      <c r="I430" s="200"/>
      <c r="J430" s="200"/>
      <c r="K430" s="200"/>
      <c r="L430" s="200"/>
      <c r="M430" s="200"/>
      <c r="N430" s="200"/>
      <c r="O430" s="200"/>
      <c r="P430" s="200"/>
      <c r="Q430" s="200"/>
      <c r="R430" s="200"/>
      <c r="S430" s="200"/>
      <c r="T430" s="200"/>
    </row>
    <row r="431" spans="1:20" ht="16">
      <c r="A431" s="200"/>
      <c r="B431" s="200"/>
      <c r="C431" s="200"/>
      <c r="D431" s="200"/>
      <c r="E431" s="200"/>
      <c r="F431" s="200"/>
      <c r="G431" s="201"/>
      <c r="H431" s="200"/>
      <c r="I431" s="200"/>
      <c r="J431" s="200"/>
      <c r="K431" s="200"/>
      <c r="L431" s="200"/>
      <c r="M431" s="200"/>
      <c r="N431" s="200"/>
      <c r="O431" s="200"/>
      <c r="P431" s="200"/>
      <c r="Q431" s="200"/>
      <c r="R431" s="200"/>
      <c r="S431" s="200"/>
      <c r="T431" s="200"/>
    </row>
    <row r="432" spans="1:20" ht="16">
      <c r="A432" s="200"/>
      <c r="B432" s="200"/>
      <c r="C432" s="200"/>
      <c r="D432" s="200"/>
      <c r="E432" s="200"/>
      <c r="F432" s="200"/>
      <c r="G432" s="201"/>
      <c r="H432" s="200"/>
      <c r="I432" s="200"/>
      <c r="J432" s="200"/>
      <c r="K432" s="200"/>
      <c r="L432" s="200"/>
      <c r="M432" s="200"/>
      <c r="N432" s="200"/>
      <c r="O432" s="200"/>
      <c r="P432" s="200"/>
      <c r="Q432" s="200"/>
      <c r="R432" s="200"/>
      <c r="S432" s="200"/>
      <c r="T432" s="200"/>
    </row>
    <row r="433" spans="1:20" ht="16">
      <c r="A433" s="200"/>
      <c r="B433" s="200"/>
      <c r="C433" s="200"/>
      <c r="D433" s="200"/>
      <c r="E433" s="200"/>
      <c r="F433" s="200"/>
      <c r="G433" s="201"/>
      <c r="H433" s="200"/>
      <c r="I433" s="200"/>
      <c r="J433" s="200"/>
      <c r="K433" s="200"/>
      <c r="L433" s="200"/>
      <c r="M433" s="200"/>
      <c r="N433" s="200"/>
      <c r="O433" s="200"/>
      <c r="P433" s="200"/>
      <c r="Q433" s="200"/>
      <c r="R433" s="200"/>
      <c r="S433" s="200"/>
      <c r="T433" s="200"/>
    </row>
    <row r="434" spans="1:20" ht="16">
      <c r="A434" s="200"/>
      <c r="B434" s="200"/>
      <c r="C434" s="200"/>
      <c r="D434" s="200"/>
      <c r="E434" s="200"/>
      <c r="F434" s="200"/>
      <c r="G434" s="201"/>
      <c r="H434" s="200"/>
      <c r="I434" s="200"/>
      <c r="J434" s="200"/>
      <c r="K434" s="200"/>
      <c r="L434" s="200"/>
      <c r="M434" s="200"/>
      <c r="N434" s="200"/>
      <c r="O434" s="200"/>
      <c r="P434" s="200"/>
      <c r="Q434" s="200"/>
      <c r="R434" s="200"/>
      <c r="S434" s="200"/>
      <c r="T434" s="200"/>
    </row>
    <row r="435" spans="1:20" ht="16">
      <c r="A435" s="200"/>
      <c r="B435" s="200"/>
      <c r="C435" s="200"/>
      <c r="D435" s="200"/>
      <c r="E435" s="200"/>
      <c r="F435" s="200"/>
      <c r="G435" s="201"/>
      <c r="H435" s="200"/>
      <c r="I435" s="200"/>
      <c r="J435" s="200"/>
      <c r="K435" s="200"/>
      <c r="L435" s="200"/>
      <c r="M435" s="200"/>
      <c r="N435" s="200"/>
      <c r="O435" s="200"/>
      <c r="P435" s="200"/>
      <c r="Q435" s="200"/>
      <c r="R435" s="200"/>
      <c r="S435" s="200"/>
      <c r="T435" s="200"/>
    </row>
    <row r="436" spans="1:20" ht="16">
      <c r="A436" s="200"/>
      <c r="B436" s="200"/>
      <c r="C436" s="200"/>
      <c r="D436" s="200"/>
      <c r="E436" s="200"/>
      <c r="F436" s="200"/>
      <c r="G436" s="201"/>
      <c r="H436" s="200"/>
      <c r="I436" s="200"/>
      <c r="J436" s="200"/>
      <c r="K436" s="200"/>
      <c r="L436" s="200"/>
      <c r="M436" s="200"/>
      <c r="N436" s="200"/>
      <c r="O436" s="200"/>
      <c r="P436" s="200"/>
      <c r="Q436" s="200"/>
      <c r="R436" s="200"/>
      <c r="S436" s="200"/>
      <c r="T436" s="200"/>
    </row>
    <row r="437" spans="1:20" ht="16">
      <c r="A437" s="200"/>
      <c r="B437" s="200"/>
      <c r="C437" s="200"/>
      <c r="D437" s="200"/>
      <c r="E437" s="200"/>
      <c r="F437" s="200"/>
      <c r="G437" s="201"/>
      <c r="H437" s="200"/>
      <c r="I437" s="200"/>
      <c r="J437" s="200"/>
      <c r="K437" s="200"/>
      <c r="L437" s="200"/>
      <c r="M437" s="200"/>
      <c r="N437" s="200"/>
      <c r="O437" s="200"/>
      <c r="P437" s="200"/>
      <c r="Q437" s="200"/>
      <c r="R437" s="200"/>
      <c r="S437" s="200"/>
      <c r="T437" s="200"/>
    </row>
    <row r="438" spans="1:20" ht="16">
      <c r="A438" s="200"/>
      <c r="B438" s="200"/>
      <c r="C438" s="200"/>
      <c r="D438" s="200"/>
      <c r="E438" s="200"/>
      <c r="F438" s="200"/>
      <c r="G438" s="201"/>
      <c r="H438" s="200"/>
      <c r="I438" s="200"/>
      <c r="J438" s="200"/>
      <c r="K438" s="200"/>
      <c r="L438" s="200"/>
      <c r="M438" s="200"/>
      <c r="N438" s="200"/>
      <c r="O438" s="200"/>
      <c r="P438" s="200"/>
      <c r="Q438" s="200"/>
      <c r="R438" s="200"/>
      <c r="S438" s="200"/>
      <c r="T438" s="200"/>
    </row>
    <row r="439" spans="1:20" ht="16">
      <c r="A439" s="200"/>
      <c r="B439" s="200"/>
      <c r="C439" s="200"/>
      <c r="D439" s="200"/>
      <c r="E439" s="200"/>
      <c r="F439" s="200"/>
      <c r="G439" s="201"/>
      <c r="H439" s="200"/>
      <c r="I439" s="200"/>
      <c r="J439" s="200"/>
      <c r="K439" s="200"/>
      <c r="L439" s="200"/>
      <c r="M439" s="200"/>
      <c r="N439" s="200"/>
      <c r="O439" s="200"/>
      <c r="P439" s="200"/>
      <c r="Q439" s="200"/>
      <c r="R439" s="200"/>
      <c r="S439" s="200"/>
      <c r="T439" s="200"/>
    </row>
    <row r="440" spans="1:20" ht="16">
      <c r="A440" s="200"/>
      <c r="B440" s="200"/>
      <c r="C440" s="200"/>
      <c r="D440" s="200"/>
      <c r="E440" s="200"/>
      <c r="F440" s="200"/>
      <c r="G440" s="201"/>
      <c r="H440" s="200"/>
      <c r="I440" s="200"/>
      <c r="J440" s="200"/>
      <c r="K440" s="200"/>
      <c r="L440" s="200"/>
      <c r="M440" s="200"/>
      <c r="N440" s="200"/>
      <c r="O440" s="200"/>
      <c r="P440" s="200"/>
      <c r="Q440" s="200"/>
      <c r="R440" s="200"/>
      <c r="S440" s="200"/>
      <c r="T440" s="200"/>
    </row>
    <row r="441" spans="1:20" ht="16">
      <c r="A441" s="200"/>
      <c r="B441" s="200"/>
      <c r="C441" s="200"/>
      <c r="D441" s="200"/>
      <c r="E441" s="200"/>
      <c r="F441" s="200"/>
      <c r="G441" s="201"/>
      <c r="H441" s="200"/>
      <c r="I441" s="200"/>
      <c r="J441" s="200"/>
      <c r="K441" s="200"/>
      <c r="L441" s="200"/>
      <c r="M441" s="200"/>
      <c r="N441" s="200"/>
      <c r="O441" s="200"/>
      <c r="P441" s="200"/>
      <c r="Q441" s="200"/>
      <c r="R441" s="200"/>
      <c r="S441" s="200"/>
      <c r="T441" s="200"/>
    </row>
    <row r="442" spans="1:20" ht="16">
      <c r="A442" s="200"/>
      <c r="B442" s="200"/>
      <c r="C442" s="200"/>
      <c r="D442" s="200"/>
      <c r="E442" s="200"/>
      <c r="F442" s="200"/>
      <c r="G442" s="201"/>
      <c r="H442" s="200"/>
      <c r="I442" s="200"/>
      <c r="J442" s="200"/>
      <c r="K442" s="200"/>
      <c r="L442" s="200"/>
      <c r="M442" s="200"/>
      <c r="N442" s="200"/>
      <c r="O442" s="200"/>
      <c r="P442" s="200"/>
      <c r="Q442" s="200"/>
      <c r="R442" s="200"/>
      <c r="S442" s="200"/>
      <c r="T442" s="200"/>
    </row>
    <row r="443" spans="1:20" ht="16">
      <c r="A443" s="200"/>
      <c r="B443" s="200"/>
      <c r="C443" s="200"/>
      <c r="D443" s="200"/>
      <c r="E443" s="200"/>
      <c r="F443" s="200"/>
      <c r="G443" s="201"/>
      <c r="H443" s="200"/>
      <c r="I443" s="200"/>
      <c r="J443" s="200"/>
      <c r="K443" s="200"/>
      <c r="L443" s="200"/>
      <c r="M443" s="200"/>
      <c r="N443" s="200"/>
      <c r="O443" s="200"/>
      <c r="P443" s="200"/>
      <c r="Q443" s="200"/>
      <c r="R443" s="200"/>
      <c r="S443" s="200"/>
      <c r="T443" s="200"/>
    </row>
    <row r="444" spans="1:20" ht="16">
      <c r="A444" s="200"/>
      <c r="B444" s="200"/>
      <c r="C444" s="200"/>
      <c r="D444" s="200"/>
      <c r="E444" s="200"/>
      <c r="F444" s="200"/>
      <c r="G444" s="201"/>
      <c r="H444" s="200"/>
      <c r="I444" s="200"/>
      <c r="J444" s="200"/>
      <c r="K444" s="200"/>
      <c r="L444" s="200"/>
      <c r="M444" s="200"/>
      <c r="N444" s="200"/>
      <c r="O444" s="200"/>
      <c r="P444" s="200"/>
      <c r="Q444" s="200"/>
      <c r="R444" s="200"/>
      <c r="S444" s="200"/>
      <c r="T444" s="200"/>
    </row>
    <row r="445" spans="1:20" ht="16">
      <c r="A445" s="200"/>
      <c r="B445" s="200"/>
      <c r="C445" s="200"/>
      <c r="D445" s="200"/>
      <c r="E445" s="200"/>
      <c r="F445" s="200"/>
      <c r="G445" s="201"/>
      <c r="H445" s="200"/>
      <c r="I445" s="200"/>
      <c r="J445" s="200"/>
      <c r="K445" s="200"/>
      <c r="L445" s="200"/>
      <c r="M445" s="200"/>
      <c r="N445" s="200"/>
      <c r="O445" s="200"/>
      <c r="P445" s="200"/>
      <c r="Q445" s="200"/>
      <c r="R445" s="200"/>
      <c r="S445" s="200"/>
      <c r="T445" s="200"/>
    </row>
    <row r="446" spans="1:20" ht="16">
      <c r="A446" s="200"/>
      <c r="B446" s="200"/>
      <c r="C446" s="200"/>
      <c r="D446" s="200"/>
      <c r="E446" s="200"/>
      <c r="F446" s="200"/>
      <c r="G446" s="201"/>
      <c r="H446" s="200"/>
      <c r="I446" s="200"/>
      <c r="J446" s="200"/>
      <c r="K446" s="200"/>
      <c r="L446" s="200"/>
      <c r="M446" s="200"/>
      <c r="N446" s="200"/>
      <c r="O446" s="200"/>
      <c r="P446" s="200"/>
      <c r="Q446" s="200"/>
      <c r="R446" s="200"/>
      <c r="S446" s="200"/>
      <c r="T446" s="200"/>
    </row>
    <row r="447" spans="1:20" ht="16">
      <c r="A447" s="200"/>
      <c r="B447" s="200"/>
      <c r="C447" s="200"/>
      <c r="D447" s="200"/>
      <c r="E447" s="200"/>
      <c r="F447" s="200"/>
      <c r="G447" s="201"/>
      <c r="H447" s="200"/>
      <c r="I447" s="200"/>
      <c r="J447" s="200"/>
      <c r="K447" s="200"/>
      <c r="L447" s="200"/>
      <c r="M447" s="200"/>
      <c r="N447" s="200"/>
      <c r="O447" s="200"/>
      <c r="P447" s="200"/>
      <c r="Q447" s="200"/>
      <c r="R447" s="200"/>
      <c r="S447" s="200"/>
      <c r="T447" s="200"/>
    </row>
    <row r="448" spans="1:20" ht="16">
      <c r="A448" s="200"/>
      <c r="B448" s="200"/>
      <c r="C448" s="200"/>
      <c r="D448" s="200"/>
      <c r="E448" s="200"/>
      <c r="F448" s="200"/>
      <c r="G448" s="201"/>
      <c r="H448" s="200"/>
      <c r="I448" s="200"/>
      <c r="J448" s="200"/>
      <c r="K448" s="200"/>
      <c r="L448" s="200"/>
      <c r="M448" s="200"/>
      <c r="N448" s="200"/>
      <c r="O448" s="200"/>
      <c r="P448" s="200"/>
      <c r="Q448" s="200"/>
      <c r="R448" s="200"/>
      <c r="S448" s="200"/>
      <c r="T448" s="200"/>
    </row>
    <row r="449" spans="1:20" ht="16">
      <c r="A449" s="200"/>
      <c r="B449" s="200"/>
      <c r="C449" s="200"/>
      <c r="D449" s="200"/>
      <c r="E449" s="200"/>
      <c r="F449" s="200"/>
      <c r="G449" s="201"/>
      <c r="H449" s="200"/>
      <c r="I449" s="200"/>
      <c r="J449" s="200"/>
      <c r="K449" s="200"/>
      <c r="L449" s="200"/>
      <c r="M449" s="200"/>
      <c r="N449" s="200"/>
      <c r="O449" s="200"/>
      <c r="P449" s="200"/>
      <c r="Q449" s="200"/>
      <c r="R449" s="200"/>
      <c r="S449" s="200"/>
      <c r="T449" s="200"/>
    </row>
    <row r="450" spans="1:20" ht="16">
      <c r="A450" s="200"/>
      <c r="B450" s="200"/>
      <c r="C450" s="200"/>
      <c r="D450" s="200"/>
      <c r="E450" s="200"/>
      <c r="F450" s="200"/>
      <c r="G450" s="201"/>
      <c r="H450" s="200"/>
      <c r="I450" s="200"/>
      <c r="J450" s="200"/>
      <c r="K450" s="200"/>
      <c r="L450" s="200"/>
      <c r="M450" s="200"/>
      <c r="N450" s="200"/>
      <c r="O450" s="200"/>
      <c r="P450" s="200"/>
      <c r="Q450" s="200"/>
      <c r="R450" s="200"/>
      <c r="S450" s="200"/>
      <c r="T450" s="200"/>
    </row>
    <row r="451" spans="1:20" ht="16">
      <c r="A451" s="200"/>
      <c r="B451" s="200"/>
      <c r="C451" s="200"/>
      <c r="D451" s="200"/>
      <c r="E451" s="200"/>
      <c r="F451" s="200"/>
      <c r="G451" s="201"/>
      <c r="H451" s="200"/>
      <c r="I451" s="200"/>
      <c r="J451" s="200"/>
      <c r="K451" s="200"/>
      <c r="L451" s="200"/>
      <c r="M451" s="200"/>
      <c r="N451" s="200"/>
      <c r="O451" s="200"/>
      <c r="P451" s="200"/>
      <c r="Q451" s="200"/>
      <c r="R451" s="200"/>
      <c r="S451" s="200"/>
      <c r="T451" s="200"/>
    </row>
    <row r="452" spans="1:20" ht="16">
      <c r="A452" s="200"/>
      <c r="B452" s="200"/>
      <c r="C452" s="200"/>
      <c r="D452" s="200"/>
      <c r="E452" s="200"/>
      <c r="F452" s="200"/>
      <c r="G452" s="201"/>
      <c r="H452" s="200"/>
      <c r="I452" s="200"/>
      <c r="J452" s="200"/>
      <c r="K452" s="200"/>
      <c r="L452" s="200"/>
      <c r="M452" s="200"/>
      <c r="N452" s="200"/>
      <c r="O452" s="200"/>
      <c r="P452" s="200"/>
      <c r="Q452" s="200"/>
      <c r="R452" s="200"/>
      <c r="S452" s="200"/>
      <c r="T452" s="200"/>
    </row>
    <row r="453" spans="1:20" ht="16">
      <c r="A453" s="200"/>
      <c r="B453" s="200"/>
      <c r="C453" s="200"/>
      <c r="D453" s="200"/>
      <c r="E453" s="200"/>
      <c r="F453" s="200"/>
      <c r="G453" s="201"/>
      <c r="H453" s="200"/>
      <c r="I453" s="200"/>
      <c r="J453" s="200"/>
      <c r="K453" s="200"/>
      <c r="L453" s="200"/>
      <c r="M453" s="200"/>
      <c r="N453" s="200"/>
      <c r="O453" s="200"/>
      <c r="P453" s="200"/>
      <c r="Q453" s="200"/>
      <c r="R453" s="200"/>
      <c r="S453" s="200"/>
      <c r="T453" s="200"/>
    </row>
    <row r="454" spans="1:20" ht="16">
      <c r="A454" s="200"/>
      <c r="B454" s="200"/>
      <c r="C454" s="200"/>
      <c r="D454" s="200"/>
      <c r="E454" s="200"/>
      <c r="F454" s="200"/>
      <c r="G454" s="201"/>
      <c r="H454" s="200"/>
      <c r="I454" s="200"/>
      <c r="J454" s="200"/>
      <c r="K454" s="200"/>
      <c r="L454" s="200"/>
      <c r="M454" s="200"/>
      <c r="N454" s="200"/>
      <c r="O454" s="200"/>
      <c r="P454" s="200"/>
      <c r="Q454" s="200"/>
      <c r="R454" s="200"/>
      <c r="S454" s="200"/>
      <c r="T454" s="200"/>
    </row>
    <row r="455" spans="1:20" ht="16">
      <c r="A455" s="200"/>
      <c r="B455" s="200"/>
      <c r="C455" s="200"/>
      <c r="D455" s="200"/>
      <c r="E455" s="200"/>
      <c r="F455" s="200"/>
      <c r="G455" s="201"/>
      <c r="H455" s="200"/>
      <c r="I455" s="200"/>
      <c r="J455" s="200"/>
      <c r="K455" s="200"/>
      <c r="L455" s="200"/>
      <c r="M455" s="200"/>
      <c r="N455" s="200"/>
      <c r="O455" s="200"/>
      <c r="P455" s="200"/>
      <c r="Q455" s="200"/>
      <c r="R455" s="200"/>
      <c r="S455" s="200"/>
      <c r="T455" s="200"/>
    </row>
    <row r="456" spans="1:20" ht="16">
      <c r="A456" s="200"/>
      <c r="B456" s="200"/>
      <c r="C456" s="200"/>
      <c r="D456" s="200"/>
      <c r="E456" s="200"/>
      <c r="F456" s="200"/>
      <c r="G456" s="201"/>
      <c r="H456" s="200"/>
      <c r="I456" s="200"/>
      <c r="J456" s="200"/>
      <c r="K456" s="200"/>
      <c r="L456" s="200"/>
      <c r="M456" s="200"/>
      <c r="N456" s="200"/>
      <c r="O456" s="200"/>
      <c r="P456" s="200"/>
      <c r="Q456" s="200"/>
      <c r="R456" s="200"/>
      <c r="S456" s="200"/>
      <c r="T456" s="200"/>
    </row>
    <row r="457" spans="1:20" ht="16">
      <c r="A457" s="200"/>
      <c r="B457" s="200"/>
      <c r="C457" s="200"/>
      <c r="D457" s="200"/>
      <c r="E457" s="200"/>
      <c r="F457" s="200"/>
      <c r="G457" s="201"/>
      <c r="H457" s="200"/>
      <c r="I457" s="200"/>
      <c r="J457" s="200"/>
      <c r="K457" s="200"/>
      <c r="L457" s="200"/>
      <c r="M457" s="200"/>
      <c r="N457" s="200"/>
      <c r="O457" s="200"/>
      <c r="P457" s="200"/>
      <c r="Q457" s="200"/>
      <c r="R457" s="200"/>
      <c r="S457" s="200"/>
      <c r="T457" s="200"/>
    </row>
    <row r="458" spans="1:20" ht="16">
      <c r="A458" s="200"/>
      <c r="B458" s="200"/>
      <c r="C458" s="200"/>
      <c r="D458" s="200"/>
      <c r="E458" s="200"/>
      <c r="F458" s="200"/>
      <c r="G458" s="201"/>
      <c r="H458" s="200"/>
      <c r="I458" s="200"/>
      <c r="J458" s="200"/>
      <c r="K458" s="200"/>
      <c r="L458" s="200"/>
      <c r="M458" s="200"/>
      <c r="N458" s="200"/>
      <c r="O458" s="200"/>
      <c r="P458" s="200"/>
      <c r="Q458" s="200"/>
      <c r="R458" s="200"/>
      <c r="S458" s="200"/>
      <c r="T458" s="200"/>
    </row>
    <row r="459" spans="1:20" ht="16">
      <c r="A459" s="200"/>
      <c r="B459" s="200"/>
      <c r="C459" s="200"/>
      <c r="D459" s="200"/>
      <c r="E459" s="200"/>
      <c r="F459" s="200"/>
      <c r="G459" s="201"/>
      <c r="H459" s="200"/>
      <c r="I459" s="200"/>
      <c r="J459" s="200"/>
      <c r="K459" s="200"/>
      <c r="L459" s="200"/>
      <c r="M459" s="200"/>
      <c r="N459" s="200"/>
      <c r="O459" s="200"/>
      <c r="P459" s="200"/>
      <c r="Q459" s="200"/>
      <c r="R459" s="200"/>
      <c r="S459" s="200"/>
      <c r="T459" s="200"/>
    </row>
    <row r="460" spans="1:20" ht="16">
      <c r="A460" s="200"/>
      <c r="B460" s="200"/>
      <c r="C460" s="200"/>
      <c r="D460" s="200"/>
      <c r="E460" s="200"/>
      <c r="F460" s="200"/>
      <c r="G460" s="201"/>
      <c r="H460" s="200"/>
      <c r="I460" s="200"/>
      <c r="J460" s="200"/>
      <c r="K460" s="200"/>
      <c r="L460" s="200"/>
      <c r="M460" s="200"/>
      <c r="N460" s="200"/>
      <c r="O460" s="200"/>
      <c r="P460" s="200"/>
      <c r="Q460" s="200"/>
      <c r="R460" s="200"/>
      <c r="S460" s="200"/>
      <c r="T460" s="200"/>
    </row>
    <row r="461" spans="1:20" ht="16">
      <c r="A461" s="200"/>
      <c r="B461" s="200"/>
      <c r="C461" s="200"/>
      <c r="D461" s="200"/>
      <c r="E461" s="200"/>
      <c r="F461" s="200"/>
      <c r="G461" s="201"/>
      <c r="H461" s="200"/>
      <c r="I461" s="200"/>
      <c r="J461" s="200"/>
      <c r="K461" s="200"/>
      <c r="L461" s="200"/>
      <c r="M461" s="200"/>
      <c r="N461" s="200"/>
      <c r="O461" s="200"/>
      <c r="P461" s="200"/>
      <c r="Q461" s="200"/>
      <c r="R461" s="200"/>
      <c r="S461" s="200"/>
      <c r="T461" s="200"/>
    </row>
    <row r="462" spans="1:20" ht="16">
      <c r="A462" s="200"/>
      <c r="B462" s="200"/>
      <c r="C462" s="200"/>
      <c r="D462" s="200"/>
      <c r="E462" s="200"/>
      <c r="F462" s="200"/>
      <c r="G462" s="201"/>
      <c r="H462" s="200"/>
      <c r="I462" s="200"/>
      <c r="J462" s="200"/>
      <c r="K462" s="200"/>
      <c r="L462" s="200"/>
      <c r="M462" s="200"/>
      <c r="N462" s="200"/>
      <c r="O462" s="200"/>
      <c r="P462" s="200"/>
      <c r="Q462" s="200"/>
      <c r="R462" s="200"/>
      <c r="S462" s="200"/>
      <c r="T462" s="200"/>
    </row>
    <row r="463" spans="1:20" ht="16">
      <c r="A463" s="200"/>
      <c r="B463" s="200"/>
      <c r="C463" s="200"/>
      <c r="D463" s="200"/>
      <c r="E463" s="200"/>
      <c r="F463" s="200"/>
      <c r="G463" s="201"/>
      <c r="H463" s="200"/>
      <c r="I463" s="200"/>
      <c r="J463" s="200"/>
      <c r="K463" s="200"/>
      <c r="L463" s="200"/>
      <c r="M463" s="200"/>
      <c r="N463" s="200"/>
      <c r="O463" s="200"/>
      <c r="P463" s="200"/>
      <c r="Q463" s="200"/>
      <c r="R463" s="200"/>
      <c r="S463" s="200"/>
      <c r="T463" s="200"/>
    </row>
    <row r="464" spans="1:20" ht="16">
      <c r="A464" s="200"/>
      <c r="B464" s="200"/>
      <c r="C464" s="200"/>
      <c r="D464" s="200"/>
      <c r="E464" s="200"/>
      <c r="F464" s="200"/>
      <c r="G464" s="201"/>
      <c r="H464" s="200"/>
      <c r="I464" s="200"/>
      <c r="J464" s="200"/>
      <c r="K464" s="200"/>
      <c r="L464" s="200"/>
      <c r="M464" s="200"/>
      <c r="N464" s="200"/>
      <c r="O464" s="200"/>
      <c r="P464" s="200"/>
      <c r="Q464" s="200"/>
      <c r="R464" s="200"/>
      <c r="S464" s="200"/>
      <c r="T464" s="200"/>
    </row>
    <row r="465" spans="1:20" ht="16">
      <c r="A465" s="200"/>
      <c r="B465" s="200"/>
      <c r="C465" s="200"/>
      <c r="D465" s="200"/>
      <c r="E465" s="200"/>
      <c r="F465" s="200"/>
      <c r="G465" s="201"/>
      <c r="H465" s="200"/>
      <c r="I465" s="200"/>
      <c r="J465" s="200"/>
      <c r="K465" s="200"/>
      <c r="L465" s="200"/>
      <c r="M465" s="200"/>
      <c r="N465" s="200"/>
      <c r="O465" s="200"/>
      <c r="P465" s="200"/>
      <c r="Q465" s="200"/>
      <c r="R465" s="200"/>
      <c r="S465" s="200"/>
      <c r="T465" s="200"/>
    </row>
    <row r="466" spans="1:20" ht="16">
      <c r="A466" s="200"/>
      <c r="B466" s="200"/>
      <c r="C466" s="200"/>
      <c r="D466" s="200"/>
      <c r="E466" s="200"/>
      <c r="F466" s="200"/>
      <c r="G466" s="201"/>
      <c r="H466" s="200"/>
      <c r="I466" s="200"/>
      <c r="J466" s="200"/>
      <c r="K466" s="200"/>
      <c r="L466" s="200"/>
      <c r="M466" s="200"/>
      <c r="N466" s="200"/>
      <c r="O466" s="200"/>
      <c r="P466" s="200"/>
      <c r="Q466" s="200"/>
      <c r="R466" s="200"/>
      <c r="S466" s="200"/>
      <c r="T466" s="200"/>
    </row>
    <row r="467" spans="1:20" ht="16">
      <c r="A467" s="200"/>
      <c r="B467" s="200"/>
      <c r="C467" s="200"/>
      <c r="D467" s="200"/>
      <c r="E467" s="200"/>
      <c r="F467" s="200"/>
      <c r="G467" s="201"/>
      <c r="H467" s="200"/>
      <c r="I467" s="200"/>
      <c r="J467" s="200"/>
      <c r="K467" s="200"/>
      <c r="L467" s="200"/>
      <c r="M467" s="200"/>
      <c r="N467" s="200"/>
      <c r="O467" s="200"/>
      <c r="P467" s="200"/>
      <c r="Q467" s="200"/>
      <c r="R467" s="200"/>
      <c r="S467" s="200"/>
      <c r="T467" s="200"/>
    </row>
    <row r="468" spans="1:20" ht="16">
      <c r="A468" s="200"/>
      <c r="B468" s="200"/>
      <c r="C468" s="200"/>
      <c r="D468" s="200"/>
      <c r="E468" s="200"/>
      <c r="F468" s="200"/>
      <c r="G468" s="201"/>
      <c r="H468" s="200"/>
      <c r="I468" s="200"/>
      <c r="J468" s="200"/>
      <c r="K468" s="200"/>
      <c r="L468" s="200"/>
      <c r="M468" s="200"/>
      <c r="N468" s="200"/>
      <c r="O468" s="200"/>
      <c r="P468" s="200"/>
      <c r="Q468" s="200"/>
      <c r="R468" s="200"/>
      <c r="S468" s="200"/>
      <c r="T468" s="200"/>
    </row>
    <row r="469" spans="1:20" ht="16">
      <c r="A469" s="200"/>
      <c r="B469" s="200"/>
      <c r="C469" s="200"/>
      <c r="D469" s="200"/>
      <c r="E469" s="200"/>
      <c r="F469" s="200"/>
      <c r="G469" s="201"/>
      <c r="H469" s="200"/>
      <c r="I469" s="200"/>
      <c r="J469" s="200"/>
      <c r="K469" s="200"/>
      <c r="L469" s="200"/>
      <c r="M469" s="200"/>
      <c r="N469" s="200"/>
      <c r="O469" s="200"/>
      <c r="P469" s="200"/>
      <c r="Q469" s="200"/>
      <c r="R469" s="200"/>
      <c r="S469" s="200"/>
      <c r="T469" s="200"/>
    </row>
    <row r="470" spans="1:20" ht="16">
      <c r="A470" s="200"/>
      <c r="B470" s="200"/>
      <c r="C470" s="200"/>
      <c r="D470" s="200"/>
      <c r="E470" s="200"/>
      <c r="F470" s="200"/>
      <c r="G470" s="201"/>
      <c r="H470" s="200"/>
      <c r="I470" s="200"/>
      <c r="J470" s="200"/>
      <c r="K470" s="200"/>
      <c r="L470" s="200"/>
      <c r="M470" s="200"/>
      <c r="N470" s="200"/>
      <c r="O470" s="200"/>
      <c r="P470" s="200"/>
      <c r="Q470" s="200"/>
      <c r="R470" s="200"/>
      <c r="S470" s="200"/>
      <c r="T470" s="200"/>
    </row>
    <row r="471" spans="1:20" ht="16">
      <c r="A471" s="200"/>
      <c r="B471" s="200"/>
      <c r="C471" s="200"/>
      <c r="D471" s="200"/>
      <c r="E471" s="200"/>
      <c r="F471" s="200"/>
      <c r="G471" s="201"/>
      <c r="H471" s="200"/>
      <c r="I471" s="200"/>
      <c r="J471" s="200"/>
      <c r="K471" s="200"/>
      <c r="L471" s="200"/>
      <c r="M471" s="200"/>
      <c r="N471" s="200"/>
      <c r="O471" s="200"/>
      <c r="P471" s="200"/>
      <c r="Q471" s="200"/>
      <c r="R471" s="200"/>
      <c r="S471" s="200"/>
      <c r="T471" s="200"/>
    </row>
    <row r="472" spans="1:20" ht="16">
      <c r="A472" s="200"/>
      <c r="B472" s="200"/>
      <c r="C472" s="200"/>
      <c r="D472" s="200"/>
      <c r="E472" s="200"/>
      <c r="F472" s="200"/>
      <c r="G472" s="201"/>
      <c r="H472" s="200"/>
      <c r="I472" s="200"/>
      <c r="J472" s="200"/>
      <c r="K472" s="200"/>
      <c r="L472" s="200"/>
      <c r="M472" s="200"/>
      <c r="N472" s="200"/>
      <c r="O472" s="200"/>
      <c r="P472" s="200"/>
      <c r="Q472" s="200"/>
      <c r="R472" s="200"/>
      <c r="S472" s="200"/>
      <c r="T472" s="200"/>
    </row>
    <row r="473" spans="1:20" ht="16">
      <c r="A473" s="200"/>
      <c r="B473" s="200"/>
      <c r="C473" s="200"/>
      <c r="D473" s="200"/>
      <c r="E473" s="200"/>
      <c r="F473" s="200"/>
      <c r="G473" s="201"/>
      <c r="H473" s="200"/>
      <c r="I473" s="200"/>
      <c r="J473" s="200"/>
      <c r="K473" s="200"/>
      <c r="L473" s="200"/>
      <c r="M473" s="200"/>
      <c r="N473" s="200"/>
      <c r="O473" s="200"/>
      <c r="P473" s="200"/>
      <c r="Q473" s="200"/>
      <c r="R473" s="200"/>
      <c r="S473" s="200"/>
      <c r="T473" s="200"/>
    </row>
    <row r="474" spans="1:20" ht="16">
      <c r="A474" s="200"/>
      <c r="B474" s="200"/>
      <c r="C474" s="200"/>
      <c r="D474" s="200"/>
      <c r="E474" s="200"/>
      <c r="F474" s="200"/>
      <c r="G474" s="201"/>
      <c r="H474" s="200"/>
      <c r="I474" s="200"/>
      <c r="J474" s="200"/>
      <c r="K474" s="200"/>
      <c r="L474" s="200"/>
      <c r="M474" s="200"/>
      <c r="N474" s="200"/>
      <c r="O474" s="200"/>
      <c r="P474" s="200"/>
      <c r="Q474" s="200"/>
      <c r="R474" s="200"/>
      <c r="S474" s="200"/>
      <c r="T474" s="200"/>
    </row>
    <row r="475" spans="1:20" ht="16">
      <c r="A475" s="200"/>
      <c r="B475" s="200"/>
      <c r="C475" s="200"/>
      <c r="D475" s="200"/>
      <c r="E475" s="200"/>
      <c r="F475" s="200"/>
      <c r="G475" s="201"/>
      <c r="H475" s="200"/>
      <c r="I475" s="200"/>
      <c r="J475" s="200"/>
      <c r="K475" s="200"/>
      <c r="L475" s="200"/>
      <c r="M475" s="200"/>
      <c r="N475" s="200"/>
      <c r="O475" s="200"/>
      <c r="P475" s="200"/>
      <c r="Q475" s="200"/>
      <c r="R475" s="200"/>
      <c r="S475" s="200"/>
      <c r="T475" s="200"/>
    </row>
    <row r="476" spans="1:20" ht="16">
      <c r="A476" s="200"/>
      <c r="B476" s="200"/>
      <c r="C476" s="200"/>
      <c r="D476" s="200"/>
      <c r="E476" s="200"/>
      <c r="F476" s="200"/>
      <c r="G476" s="201"/>
      <c r="H476" s="200"/>
      <c r="I476" s="200"/>
      <c r="J476" s="200"/>
      <c r="K476" s="200"/>
      <c r="L476" s="200"/>
      <c r="M476" s="200"/>
      <c r="N476" s="200"/>
      <c r="O476" s="200"/>
      <c r="P476" s="200"/>
      <c r="Q476" s="200"/>
      <c r="R476" s="200"/>
      <c r="S476" s="200"/>
      <c r="T476" s="200"/>
    </row>
    <row r="477" spans="1:20" ht="16">
      <c r="A477" s="200"/>
      <c r="B477" s="200"/>
      <c r="C477" s="200"/>
      <c r="D477" s="200"/>
      <c r="E477" s="200"/>
      <c r="F477" s="200"/>
      <c r="G477" s="201"/>
      <c r="H477" s="200"/>
      <c r="I477" s="200"/>
      <c r="J477" s="200"/>
      <c r="K477" s="200"/>
      <c r="L477" s="200"/>
      <c r="M477" s="200"/>
      <c r="N477" s="200"/>
      <c r="O477" s="200"/>
      <c r="P477" s="200"/>
      <c r="Q477" s="200"/>
      <c r="R477" s="200"/>
      <c r="S477" s="200"/>
      <c r="T477" s="200"/>
    </row>
    <row r="478" spans="1:20" ht="16">
      <c r="A478" s="200"/>
      <c r="B478" s="200"/>
      <c r="C478" s="200"/>
      <c r="D478" s="200"/>
      <c r="E478" s="200"/>
      <c r="F478" s="200"/>
      <c r="G478" s="201"/>
      <c r="H478" s="200"/>
      <c r="I478" s="200"/>
      <c r="J478" s="200"/>
      <c r="K478" s="200"/>
      <c r="L478" s="200"/>
      <c r="M478" s="200"/>
      <c r="N478" s="200"/>
      <c r="O478" s="200"/>
      <c r="P478" s="200"/>
      <c r="Q478" s="200"/>
      <c r="R478" s="200"/>
      <c r="S478" s="200"/>
      <c r="T478" s="200"/>
    </row>
    <row r="479" spans="1:20" ht="16">
      <c r="A479" s="200"/>
      <c r="B479" s="200"/>
      <c r="C479" s="200"/>
      <c r="D479" s="200"/>
      <c r="E479" s="200"/>
      <c r="F479" s="200"/>
      <c r="G479" s="201"/>
      <c r="H479" s="200"/>
      <c r="I479" s="200"/>
      <c r="J479" s="200"/>
      <c r="K479" s="200"/>
      <c r="L479" s="200"/>
      <c r="M479" s="200"/>
      <c r="N479" s="200"/>
      <c r="O479" s="200"/>
      <c r="P479" s="200"/>
      <c r="Q479" s="200"/>
      <c r="R479" s="200"/>
      <c r="S479" s="200"/>
      <c r="T479" s="200"/>
    </row>
    <row r="480" spans="1:20" ht="16">
      <c r="A480" s="200"/>
      <c r="B480" s="200"/>
      <c r="C480" s="200"/>
      <c r="D480" s="200"/>
      <c r="E480" s="200"/>
      <c r="F480" s="200"/>
      <c r="G480" s="201"/>
      <c r="H480" s="200"/>
      <c r="I480" s="200"/>
      <c r="J480" s="200"/>
      <c r="K480" s="200"/>
      <c r="L480" s="200"/>
      <c r="M480" s="200"/>
      <c r="N480" s="200"/>
      <c r="O480" s="200"/>
      <c r="P480" s="200"/>
      <c r="Q480" s="200"/>
      <c r="R480" s="200"/>
      <c r="S480" s="200"/>
      <c r="T480" s="200"/>
    </row>
    <row r="481" spans="1:20" ht="16">
      <c r="A481" s="200"/>
      <c r="B481" s="200"/>
      <c r="C481" s="200"/>
      <c r="D481" s="200"/>
      <c r="E481" s="200"/>
      <c r="F481" s="200"/>
      <c r="G481" s="201"/>
      <c r="H481" s="200"/>
      <c r="I481" s="200"/>
      <c r="J481" s="200"/>
      <c r="K481" s="200"/>
      <c r="L481" s="200"/>
      <c r="M481" s="200"/>
      <c r="N481" s="200"/>
      <c r="O481" s="200"/>
      <c r="P481" s="200"/>
      <c r="Q481" s="200"/>
      <c r="R481" s="200"/>
      <c r="S481" s="200"/>
      <c r="T481" s="200"/>
    </row>
    <row r="482" spans="1:20" ht="16">
      <c r="A482" s="200"/>
      <c r="B482" s="200"/>
      <c r="C482" s="200"/>
      <c r="D482" s="200"/>
      <c r="E482" s="200"/>
      <c r="F482" s="200"/>
      <c r="G482" s="201"/>
      <c r="H482" s="200"/>
      <c r="I482" s="200"/>
      <c r="J482" s="200"/>
      <c r="K482" s="200"/>
      <c r="L482" s="200"/>
      <c r="M482" s="200"/>
      <c r="N482" s="200"/>
      <c r="O482" s="200"/>
      <c r="P482" s="200"/>
      <c r="Q482" s="200"/>
      <c r="R482" s="200"/>
      <c r="S482" s="200"/>
      <c r="T482" s="200"/>
    </row>
    <row r="483" spans="1:20" ht="16">
      <c r="A483" s="200"/>
      <c r="B483" s="200"/>
      <c r="C483" s="200"/>
      <c r="D483" s="200"/>
      <c r="E483" s="200"/>
      <c r="F483" s="200"/>
      <c r="G483" s="201"/>
      <c r="H483" s="200"/>
      <c r="I483" s="200"/>
      <c r="J483" s="200"/>
      <c r="K483" s="200"/>
      <c r="L483" s="200"/>
      <c r="M483" s="200"/>
      <c r="N483" s="200"/>
      <c r="O483" s="200"/>
      <c r="P483" s="200"/>
      <c r="Q483" s="200"/>
      <c r="R483" s="200"/>
      <c r="S483" s="200"/>
      <c r="T483" s="200"/>
    </row>
    <row r="484" spans="1:20" ht="16">
      <c r="A484" s="200"/>
      <c r="B484" s="200"/>
      <c r="C484" s="200"/>
      <c r="D484" s="200"/>
      <c r="E484" s="200"/>
      <c r="F484" s="200"/>
      <c r="G484" s="201"/>
      <c r="H484" s="200"/>
      <c r="I484" s="200"/>
      <c r="J484" s="200"/>
      <c r="K484" s="200"/>
      <c r="L484" s="200"/>
      <c r="M484" s="200"/>
      <c r="N484" s="200"/>
      <c r="O484" s="200"/>
      <c r="P484" s="200"/>
      <c r="Q484" s="200"/>
      <c r="R484" s="200"/>
      <c r="S484" s="200"/>
      <c r="T484" s="200"/>
    </row>
    <row r="485" spans="1:20" ht="16">
      <c r="A485" s="200"/>
      <c r="B485" s="200"/>
      <c r="C485" s="200"/>
      <c r="D485" s="200"/>
      <c r="E485" s="200"/>
      <c r="F485" s="200"/>
      <c r="G485" s="201"/>
      <c r="H485" s="200"/>
      <c r="I485" s="200"/>
      <c r="J485" s="200"/>
      <c r="K485" s="200"/>
      <c r="L485" s="200"/>
      <c r="M485" s="200"/>
      <c r="N485" s="200"/>
      <c r="O485" s="200"/>
      <c r="P485" s="200"/>
      <c r="Q485" s="200"/>
      <c r="R485" s="200"/>
      <c r="S485" s="200"/>
      <c r="T485" s="200"/>
    </row>
    <row r="486" spans="1:20" ht="16">
      <c r="A486" s="200"/>
      <c r="B486" s="200"/>
      <c r="C486" s="200"/>
      <c r="D486" s="200"/>
      <c r="E486" s="200"/>
      <c r="F486" s="200"/>
      <c r="G486" s="201"/>
      <c r="H486" s="200"/>
      <c r="I486" s="200"/>
      <c r="J486" s="200"/>
      <c r="K486" s="200"/>
      <c r="L486" s="200"/>
      <c r="M486" s="200"/>
      <c r="N486" s="200"/>
      <c r="O486" s="200"/>
      <c r="P486" s="200"/>
      <c r="Q486" s="200"/>
      <c r="R486" s="200"/>
      <c r="S486" s="200"/>
      <c r="T486" s="200"/>
    </row>
    <row r="487" spans="1:20" ht="16">
      <c r="A487" s="200"/>
      <c r="B487" s="200"/>
      <c r="C487" s="200"/>
      <c r="D487" s="200"/>
      <c r="E487" s="200"/>
      <c r="F487" s="200"/>
      <c r="G487" s="201"/>
      <c r="H487" s="200"/>
      <c r="I487" s="200"/>
      <c r="J487" s="200"/>
      <c r="K487" s="200"/>
      <c r="L487" s="200"/>
      <c r="M487" s="200"/>
      <c r="N487" s="200"/>
      <c r="O487" s="200"/>
      <c r="P487" s="200"/>
      <c r="Q487" s="200"/>
      <c r="R487" s="200"/>
      <c r="S487" s="200"/>
      <c r="T487" s="200"/>
    </row>
    <row r="488" spans="1:20" ht="16">
      <c r="A488" s="200"/>
      <c r="B488" s="200"/>
      <c r="C488" s="200"/>
      <c r="D488" s="200"/>
      <c r="E488" s="200"/>
      <c r="F488" s="200"/>
      <c r="G488" s="201"/>
      <c r="H488" s="200"/>
      <c r="I488" s="200"/>
      <c r="J488" s="200"/>
      <c r="K488" s="200"/>
      <c r="L488" s="200"/>
      <c r="M488" s="200"/>
      <c r="N488" s="200"/>
      <c r="O488" s="200"/>
      <c r="P488" s="200"/>
      <c r="Q488" s="200"/>
      <c r="R488" s="200"/>
      <c r="S488" s="200"/>
      <c r="T488" s="200"/>
    </row>
    <row r="489" spans="1:20" ht="16">
      <c r="A489" s="200"/>
      <c r="B489" s="200"/>
      <c r="C489" s="200"/>
      <c r="D489" s="200"/>
      <c r="E489" s="200"/>
      <c r="F489" s="200"/>
      <c r="G489" s="201"/>
      <c r="H489" s="200"/>
      <c r="I489" s="200"/>
      <c r="J489" s="200"/>
      <c r="K489" s="200"/>
      <c r="L489" s="200"/>
      <c r="M489" s="200"/>
      <c r="N489" s="200"/>
      <c r="O489" s="200"/>
      <c r="P489" s="200"/>
      <c r="Q489" s="200"/>
      <c r="R489" s="200"/>
      <c r="S489" s="200"/>
      <c r="T489" s="200"/>
    </row>
    <row r="490" spans="1:20" ht="16">
      <c r="A490" s="200"/>
      <c r="B490" s="200"/>
      <c r="C490" s="200"/>
      <c r="D490" s="200"/>
      <c r="E490" s="200"/>
      <c r="F490" s="200"/>
      <c r="G490" s="201"/>
      <c r="H490" s="200"/>
      <c r="I490" s="200"/>
      <c r="J490" s="200"/>
      <c r="K490" s="200"/>
      <c r="L490" s="200"/>
      <c r="M490" s="200"/>
      <c r="N490" s="200"/>
      <c r="O490" s="200"/>
      <c r="P490" s="200"/>
      <c r="Q490" s="200"/>
      <c r="R490" s="200"/>
      <c r="S490" s="200"/>
      <c r="T490" s="200"/>
    </row>
    <row r="491" spans="1:20" ht="16">
      <c r="A491" s="200"/>
      <c r="B491" s="200"/>
      <c r="C491" s="200"/>
      <c r="D491" s="200"/>
      <c r="E491" s="200"/>
      <c r="F491" s="200"/>
      <c r="G491" s="201"/>
      <c r="H491" s="200"/>
      <c r="I491" s="200"/>
      <c r="J491" s="200"/>
      <c r="K491" s="200"/>
      <c r="L491" s="200"/>
      <c r="M491" s="200"/>
      <c r="N491" s="200"/>
      <c r="O491" s="200"/>
      <c r="P491" s="200"/>
      <c r="Q491" s="200"/>
      <c r="R491" s="200"/>
      <c r="S491" s="200"/>
      <c r="T491" s="200"/>
    </row>
    <row r="492" spans="1:20" ht="16">
      <c r="A492" s="200"/>
      <c r="B492" s="200"/>
      <c r="C492" s="200"/>
      <c r="D492" s="200"/>
      <c r="E492" s="200"/>
      <c r="F492" s="200"/>
      <c r="G492" s="201"/>
      <c r="H492" s="200"/>
      <c r="I492" s="200"/>
      <c r="J492" s="200"/>
      <c r="K492" s="200"/>
      <c r="L492" s="200"/>
      <c r="M492" s="200"/>
      <c r="N492" s="200"/>
      <c r="O492" s="200"/>
      <c r="P492" s="200"/>
      <c r="Q492" s="200"/>
      <c r="R492" s="200"/>
      <c r="S492" s="200"/>
      <c r="T492" s="200"/>
    </row>
    <row r="493" spans="1:20" ht="16">
      <c r="A493" s="200"/>
      <c r="B493" s="200"/>
      <c r="C493" s="200"/>
      <c r="D493" s="200"/>
      <c r="E493" s="200"/>
      <c r="F493" s="200"/>
      <c r="G493" s="201"/>
      <c r="H493" s="200"/>
      <c r="I493" s="200"/>
      <c r="J493" s="200"/>
      <c r="K493" s="200"/>
      <c r="L493" s="200"/>
      <c r="M493" s="200"/>
      <c r="N493" s="200"/>
      <c r="O493" s="200"/>
      <c r="P493" s="200"/>
      <c r="Q493" s="200"/>
      <c r="R493" s="200"/>
      <c r="S493" s="200"/>
      <c r="T493" s="200"/>
    </row>
    <row r="494" spans="1:20" ht="16">
      <c r="A494" s="200"/>
      <c r="B494" s="200"/>
      <c r="C494" s="200"/>
      <c r="D494" s="200"/>
      <c r="E494" s="200"/>
      <c r="F494" s="200"/>
      <c r="G494" s="201"/>
      <c r="H494" s="200"/>
      <c r="I494" s="200"/>
      <c r="J494" s="200"/>
      <c r="K494" s="200"/>
      <c r="L494" s="200"/>
      <c r="M494" s="200"/>
      <c r="N494" s="200"/>
      <c r="O494" s="200"/>
      <c r="P494" s="200"/>
      <c r="Q494" s="200"/>
      <c r="R494" s="200"/>
      <c r="S494" s="200"/>
      <c r="T494" s="200"/>
    </row>
    <row r="495" spans="1:20" ht="16">
      <c r="A495" s="200"/>
      <c r="B495" s="200"/>
      <c r="C495" s="200"/>
      <c r="D495" s="200"/>
      <c r="E495" s="200"/>
      <c r="F495" s="200"/>
      <c r="G495" s="201"/>
      <c r="H495" s="200"/>
      <c r="I495" s="200"/>
      <c r="J495" s="200"/>
      <c r="K495" s="200"/>
      <c r="L495" s="200"/>
      <c r="M495" s="200"/>
      <c r="N495" s="200"/>
      <c r="O495" s="200"/>
      <c r="P495" s="200"/>
      <c r="Q495" s="200"/>
      <c r="R495" s="200"/>
      <c r="S495" s="200"/>
      <c r="T495" s="200"/>
    </row>
    <row r="496" spans="1:20" ht="16">
      <c r="A496" s="200"/>
      <c r="B496" s="200"/>
      <c r="C496" s="200"/>
      <c r="D496" s="200"/>
      <c r="E496" s="200"/>
      <c r="F496" s="200"/>
      <c r="G496" s="201"/>
      <c r="H496" s="200"/>
      <c r="I496" s="200"/>
      <c r="J496" s="200"/>
      <c r="K496" s="200"/>
      <c r="L496" s="200"/>
      <c r="M496" s="200"/>
      <c r="N496" s="200"/>
      <c r="O496" s="200"/>
      <c r="P496" s="200"/>
      <c r="Q496" s="200"/>
      <c r="R496" s="200"/>
      <c r="S496" s="200"/>
      <c r="T496" s="200"/>
    </row>
    <row r="497" spans="1:20" ht="16">
      <c r="A497" s="200"/>
      <c r="B497" s="200"/>
      <c r="C497" s="200"/>
      <c r="D497" s="200"/>
      <c r="E497" s="200"/>
      <c r="F497" s="200"/>
      <c r="G497" s="201"/>
      <c r="H497" s="200"/>
      <c r="I497" s="200"/>
      <c r="J497" s="200"/>
      <c r="K497" s="200"/>
      <c r="L497" s="200"/>
      <c r="M497" s="200"/>
      <c r="N497" s="200"/>
      <c r="O497" s="200"/>
      <c r="P497" s="200"/>
      <c r="Q497" s="200"/>
      <c r="R497" s="200"/>
      <c r="S497" s="200"/>
      <c r="T497" s="200"/>
    </row>
    <row r="498" spans="1:20" ht="16">
      <c r="A498" s="200"/>
      <c r="B498" s="200"/>
      <c r="C498" s="200"/>
      <c r="D498" s="200"/>
      <c r="E498" s="200"/>
      <c r="F498" s="200"/>
      <c r="G498" s="201"/>
      <c r="H498" s="200"/>
      <c r="I498" s="200"/>
      <c r="J498" s="200"/>
      <c r="K498" s="200"/>
      <c r="L498" s="200"/>
      <c r="M498" s="200"/>
      <c r="N498" s="200"/>
      <c r="O498" s="200"/>
      <c r="P498" s="200"/>
      <c r="Q498" s="200"/>
      <c r="R498" s="200"/>
      <c r="S498" s="200"/>
      <c r="T498" s="200"/>
    </row>
    <row r="499" spans="1:20" ht="16">
      <c r="A499" s="200"/>
      <c r="B499" s="200"/>
      <c r="C499" s="200"/>
      <c r="D499" s="200"/>
      <c r="E499" s="200"/>
      <c r="F499" s="200"/>
      <c r="G499" s="201"/>
      <c r="H499" s="200"/>
      <c r="I499" s="200"/>
      <c r="J499" s="200"/>
      <c r="K499" s="200"/>
      <c r="L499" s="200"/>
      <c r="M499" s="200"/>
      <c r="N499" s="200"/>
      <c r="O499" s="200"/>
      <c r="P499" s="200"/>
      <c r="Q499" s="200"/>
      <c r="R499" s="200"/>
      <c r="S499" s="200"/>
      <c r="T499" s="200"/>
    </row>
    <row r="500" spans="1:20" ht="16">
      <c r="A500" s="200"/>
      <c r="B500" s="200"/>
      <c r="C500" s="200"/>
      <c r="D500" s="200"/>
      <c r="E500" s="200"/>
      <c r="F500" s="200"/>
      <c r="G500" s="201"/>
      <c r="H500" s="200"/>
      <c r="I500" s="200"/>
      <c r="J500" s="200"/>
      <c r="K500" s="200"/>
      <c r="L500" s="200"/>
      <c r="M500" s="200"/>
      <c r="N500" s="200"/>
      <c r="O500" s="200"/>
      <c r="P500" s="200"/>
      <c r="Q500" s="200"/>
      <c r="R500" s="200"/>
      <c r="S500" s="200"/>
      <c r="T500" s="200"/>
    </row>
    <row r="501" spans="1:20" ht="16">
      <c r="A501" s="200"/>
      <c r="B501" s="200"/>
      <c r="C501" s="200"/>
      <c r="D501" s="200"/>
      <c r="E501" s="200"/>
      <c r="F501" s="200"/>
      <c r="G501" s="201"/>
      <c r="H501" s="200"/>
      <c r="I501" s="200"/>
      <c r="J501" s="200"/>
      <c r="K501" s="200"/>
      <c r="L501" s="200"/>
      <c r="M501" s="200"/>
      <c r="N501" s="200"/>
      <c r="O501" s="200"/>
      <c r="P501" s="200"/>
      <c r="Q501" s="200"/>
      <c r="R501" s="200"/>
      <c r="S501" s="200"/>
      <c r="T501" s="200"/>
    </row>
    <row r="502" spans="1:20" ht="16">
      <c r="A502" s="200"/>
      <c r="B502" s="200"/>
      <c r="C502" s="200"/>
      <c r="D502" s="200"/>
      <c r="E502" s="200"/>
      <c r="F502" s="200"/>
      <c r="G502" s="201"/>
      <c r="H502" s="200"/>
      <c r="I502" s="200"/>
      <c r="J502" s="200"/>
      <c r="K502" s="200"/>
      <c r="L502" s="200"/>
      <c r="M502" s="200"/>
      <c r="N502" s="200"/>
      <c r="O502" s="200"/>
      <c r="P502" s="200"/>
      <c r="Q502" s="200"/>
      <c r="R502" s="200"/>
      <c r="S502" s="200"/>
      <c r="T502" s="200"/>
    </row>
    <row r="503" spans="1:20" ht="16">
      <c r="A503" s="200"/>
      <c r="B503" s="200"/>
      <c r="C503" s="200"/>
      <c r="D503" s="200"/>
      <c r="E503" s="200"/>
      <c r="F503" s="200"/>
      <c r="G503" s="201"/>
      <c r="H503" s="200"/>
      <c r="I503" s="200"/>
      <c r="J503" s="200"/>
      <c r="K503" s="200"/>
      <c r="L503" s="200"/>
      <c r="M503" s="200"/>
      <c r="N503" s="200"/>
      <c r="O503" s="200"/>
      <c r="P503" s="200"/>
      <c r="Q503" s="200"/>
      <c r="R503" s="200"/>
      <c r="S503" s="200"/>
      <c r="T503" s="200"/>
    </row>
    <row r="504" spans="1:20" ht="16">
      <c r="A504" s="200"/>
      <c r="B504" s="200"/>
      <c r="C504" s="200"/>
      <c r="D504" s="200"/>
      <c r="E504" s="200"/>
      <c r="F504" s="200"/>
      <c r="G504" s="201"/>
      <c r="H504" s="200"/>
      <c r="I504" s="200"/>
      <c r="J504" s="200"/>
      <c r="K504" s="200"/>
      <c r="L504" s="200"/>
      <c r="M504" s="200"/>
      <c r="N504" s="200"/>
      <c r="O504" s="200"/>
      <c r="P504" s="200"/>
      <c r="Q504" s="200"/>
      <c r="R504" s="200"/>
      <c r="S504" s="200"/>
      <c r="T504" s="200"/>
    </row>
    <row r="505" spans="1:20" ht="16">
      <c r="A505" s="200"/>
      <c r="B505" s="200"/>
      <c r="C505" s="200"/>
      <c r="D505" s="200"/>
      <c r="E505" s="200"/>
      <c r="F505" s="200"/>
      <c r="G505" s="201"/>
      <c r="H505" s="200"/>
      <c r="I505" s="200"/>
      <c r="J505" s="200"/>
      <c r="K505" s="200"/>
      <c r="L505" s="200"/>
      <c r="M505" s="200"/>
      <c r="N505" s="200"/>
      <c r="O505" s="200"/>
      <c r="P505" s="200"/>
      <c r="Q505" s="200"/>
      <c r="R505" s="200"/>
      <c r="S505" s="200"/>
      <c r="T505" s="200"/>
    </row>
    <row r="506" spans="1:20" ht="16">
      <c r="A506" s="200"/>
      <c r="B506" s="200"/>
      <c r="C506" s="200"/>
      <c r="D506" s="200"/>
      <c r="E506" s="200"/>
      <c r="F506" s="200"/>
      <c r="G506" s="201"/>
      <c r="H506" s="200"/>
      <c r="I506" s="200"/>
      <c r="J506" s="200"/>
      <c r="K506" s="200"/>
      <c r="L506" s="200"/>
      <c r="M506" s="200"/>
      <c r="N506" s="200"/>
      <c r="O506" s="200"/>
      <c r="P506" s="200"/>
      <c r="Q506" s="200"/>
      <c r="R506" s="200"/>
      <c r="S506" s="200"/>
      <c r="T506" s="200"/>
    </row>
    <row r="507" spans="1:20" ht="16">
      <c r="A507" s="200"/>
      <c r="B507" s="200"/>
      <c r="C507" s="200"/>
      <c r="D507" s="200"/>
      <c r="E507" s="200"/>
      <c r="F507" s="200"/>
      <c r="G507" s="201"/>
      <c r="H507" s="200"/>
      <c r="I507" s="200"/>
      <c r="J507" s="200"/>
      <c r="K507" s="200"/>
      <c r="L507" s="200"/>
      <c r="M507" s="200"/>
      <c r="N507" s="200"/>
      <c r="O507" s="200"/>
      <c r="P507" s="200"/>
      <c r="Q507" s="200"/>
      <c r="R507" s="200"/>
      <c r="S507" s="200"/>
      <c r="T507" s="200"/>
    </row>
    <row r="508" spans="1:20" ht="16">
      <c r="A508" s="200"/>
      <c r="B508" s="200"/>
      <c r="C508" s="200"/>
      <c r="D508" s="200"/>
      <c r="E508" s="200"/>
      <c r="F508" s="200"/>
      <c r="G508" s="201"/>
      <c r="H508" s="200"/>
      <c r="I508" s="200"/>
      <c r="J508" s="200"/>
      <c r="K508" s="200"/>
      <c r="L508" s="200"/>
      <c r="M508" s="200"/>
      <c r="N508" s="200"/>
      <c r="O508" s="200"/>
      <c r="P508" s="200"/>
      <c r="Q508" s="200"/>
      <c r="R508" s="200"/>
      <c r="S508" s="200"/>
      <c r="T508" s="200"/>
    </row>
    <row r="509" spans="1:20" ht="16">
      <c r="A509" s="200"/>
      <c r="B509" s="200"/>
      <c r="C509" s="200"/>
      <c r="D509" s="200"/>
      <c r="E509" s="200"/>
      <c r="F509" s="200"/>
      <c r="G509" s="201"/>
      <c r="H509" s="200"/>
      <c r="I509" s="200"/>
      <c r="J509" s="200"/>
      <c r="K509" s="200"/>
      <c r="L509" s="200"/>
      <c r="M509" s="200"/>
      <c r="N509" s="200"/>
      <c r="O509" s="200"/>
      <c r="P509" s="200"/>
      <c r="Q509" s="200"/>
      <c r="R509" s="200"/>
      <c r="S509" s="200"/>
      <c r="T509" s="200"/>
    </row>
    <row r="510" spans="1:20" ht="16">
      <c r="A510" s="200"/>
      <c r="B510" s="200"/>
      <c r="C510" s="200"/>
      <c r="D510" s="200"/>
      <c r="E510" s="200"/>
      <c r="F510" s="200"/>
      <c r="G510" s="201"/>
      <c r="H510" s="200"/>
      <c r="I510" s="200"/>
      <c r="J510" s="200"/>
      <c r="K510" s="200"/>
      <c r="L510" s="200"/>
      <c r="M510" s="200"/>
      <c r="N510" s="200"/>
      <c r="O510" s="200"/>
      <c r="P510" s="200"/>
      <c r="Q510" s="200"/>
      <c r="R510" s="200"/>
      <c r="S510" s="200"/>
      <c r="T510" s="200"/>
    </row>
    <row r="511" spans="1:20" ht="16">
      <c r="A511" s="200"/>
      <c r="B511" s="200"/>
      <c r="C511" s="200"/>
      <c r="D511" s="200"/>
      <c r="E511" s="200"/>
      <c r="F511" s="200"/>
      <c r="G511" s="201"/>
      <c r="H511" s="200"/>
      <c r="I511" s="200"/>
      <c r="J511" s="200"/>
      <c r="K511" s="200"/>
      <c r="L511" s="200"/>
      <c r="M511" s="200"/>
      <c r="N511" s="200"/>
      <c r="O511" s="200"/>
      <c r="P511" s="200"/>
      <c r="Q511" s="200"/>
      <c r="R511" s="200"/>
      <c r="S511" s="200"/>
      <c r="T511" s="200"/>
    </row>
    <row r="512" spans="1:20" ht="16">
      <c r="A512" s="200"/>
      <c r="B512" s="200"/>
      <c r="C512" s="200"/>
      <c r="D512" s="200"/>
      <c r="E512" s="200"/>
      <c r="F512" s="200"/>
      <c r="G512" s="201"/>
      <c r="H512" s="200"/>
      <c r="I512" s="200"/>
      <c r="J512" s="200"/>
      <c r="K512" s="200"/>
      <c r="L512" s="200"/>
      <c r="M512" s="200"/>
      <c r="N512" s="200"/>
      <c r="O512" s="200"/>
      <c r="P512" s="200"/>
      <c r="Q512" s="200"/>
      <c r="R512" s="200"/>
      <c r="S512" s="200"/>
      <c r="T512" s="200"/>
    </row>
    <row r="513" spans="1:20" ht="16">
      <c r="A513" s="200"/>
      <c r="B513" s="200"/>
      <c r="C513" s="200"/>
      <c r="D513" s="200"/>
      <c r="E513" s="200"/>
      <c r="F513" s="200"/>
      <c r="G513" s="201"/>
      <c r="H513" s="200"/>
      <c r="I513" s="200"/>
      <c r="J513" s="200"/>
      <c r="K513" s="200"/>
      <c r="L513" s="200"/>
      <c r="M513" s="200"/>
      <c r="N513" s="200"/>
      <c r="O513" s="200"/>
      <c r="P513" s="200"/>
      <c r="Q513" s="200"/>
      <c r="R513" s="200"/>
      <c r="S513" s="200"/>
      <c r="T513" s="200"/>
    </row>
    <row r="514" spans="1:20" ht="16">
      <c r="A514" s="200"/>
      <c r="B514" s="200"/>
      <c r="C514" s="200"/>
      <c r="D514" s="200"/>
      <c r="E514" s="200"/>
      <c r="F514" s="200"/>
      <c r="G514" s="201"/>
      <c r="H514" s="200"/>
      <c r="I514" s="200"/>
      <c r="J514" s="200"/>
      <c r="K514" s="200"/>
      <c r="L514" s="200"/>
      <c r="M514" s="200"/>
      <c r="N514" s="200"/>
      <c r="O514" s="200"/>
      <c r="P514" s="200"/>
      <c r="Q514" s="200"/>
      <c r="R514" s="200"/>
      <c r="S514" s="200"/>
      <c r="T514" s="200"/>
    </row>
    <row r="515" spans="1:20" ht="16">
      <c r="A515" s="200"/>
      <c r="B515" s="200"/>
      <c r="C515" s="200"/>
      <c r="D515" s="200"/>
      <c r="E515" s="200"/>
      <c r="F515" s="200"/>
      <c r="G515" s="201"/>
      <c r="H515" s="200"/>
      <c r="I515" s="200"/>
      <c r="J515" s="200"/>
      <c r="K515" s="200"/>
      <c r="L515" s="200"/>
      <c r="M515" s="200"/>
      <c r="N515" s="200"/>
      <c r="O515" s="200"/>
      <c r="P515" s="200"/>
      <c r="Q515" s="200"/>
      <c r="R515" s="200"/>
      <c r="S515" s="200"/>
      <c r="T515" s="200"/>
    </row>
    <row r="516" spans="1:20" ht="16">
      <c r="A516" s="200"/>
      <c r="B516" s="200"/>
      <c r="C516" s="200"/>
      <c r="D516" s="200"/>
      <c r="E516" s="200"/>
      <c r="F516" s="200"/>
      <c r="G516" s="201"/>
      <c r="H516" s="200"/>
      <c r="I516" s="200"/>
      <c r="J516" s="200"/>
      <c r="K516" s="200"/>
      <c r="L516" s="200"/>
      <c r="M516" s="200"/>
      <c r="N516" s="200"/>
      <c r="O516" s="200"/>
      <c r="P516" s="200"/>
      <c r="Q516" s="200"/>
      <c r="R516" s="200"/>
      <c r="S516" s="200"/>
      <c r="T516" s="200"/>
    </row>
    <row r="517" spans="1:20" ht="16">
      <c r="A517" s="200"/>
      <c r="B517" s="200"/>
      <c r="C517" s="200"/>
      <c r="D517" s="200"/>
      <c r="E517" s="200"/>
      <c r="F517" s="200"/>
      <c r="G517" s="201"/>
      <c r="H517" s="200"/>
      <c r="I517" s="200"/>
      <c r="J517" s="200"/>
      <c r="K517" s="200"/>
      <c r="L517" s="200"/>
      <c r="M517" s="200"/>
      <c r="N517" s="200"/>
      <c r="O517" s="200"/>
      <c r="P517" s="200"/>
      <c r="Q517" s="200"/>
      <c r="R517" s="200"/>
      <c r="S517" s="200"/>
      <c r="T517" s="200"/>
    </row>
    <row r="518" spans="1:20" ht="16">
      <c r="A518" s="200"/>
      <c r="B518" s="200"/>
      <c r="C518" s="200"/>
      <c r="D518" s="200"/>
      <c r="E518" s="200"/>
      <c r="F518" s="200"/>
      <c r="G518" s="201"/>
      <c r="H518" s="200"/>
      <c r="I518" s="200"/>
      <c r="J518" s="200"/>
      <c r="K518" s="200"/>
      <c r="L518" s="200"/>
      <c r="M518" s="200"/>
      <c r="N518" s="200"/>
      <c r="O518" s="200"/>
      <c r="P518" s="200"/>
      <c r="Q518" s="200"/>
      <c r="R518" s="200"/>
      <c r="S518" s="200"/>
      <c r="T518" s="200"/>
    </row>
    <row r="519" spans="1:20" ht="16">
      <c r="A519" s="200"/>
      <c r="B519" s="200"/>
      <c r="C519" s="200"/>
      <c r="D519" s="200"/>
      <c r="E519" s="200"/>
      <c r="F519" s="200"/>
      <c r="G519" s="201"/>
      <c r="H519" s="200"/>
      <c r="I519" s="200"/>
      <c r="J519" s="200"/>
      <c r="K519" s="200"/>
      <c r="L519" s="200"/>
      <c r="M519" s="200"/>
      <c r="N519" s="200"/>
      <c r="O519" s="200"/>
      <c r="P519" s="200"/>
      <c r="Q519" s="200"/>
      <c r="R519" s="200"/>
      <c r="S519" s="200"/>
      <c r="T519" s="200"/>
    </row>
    <row r="520" spans="1:20" ht="16">
      <c r="A520" s="200"/>
      <c r="B520" s="200"/>
      <c r="C520" s="200"/>
      <c r="D520" s="200"/>
      <c r="E520" s="200"/>
      <c r="F520" s="200"/>
      <c r="G520" s="201"/>
      <c r="H520" s="200"/>
      <c r="I520" s="200"/>
      <c r="J520" s="200"/>
      <c r="K520" s="200"/>
      <c r="L520" s="200"/>
      <c r="M520" s="200"/>
      <c r="N520" s="200"/>
      <c r="O520" s="200"/>
      <c r="P520" s="200"/>
      <c r="Q520" s="200"/>
      <c r="R520" s="200"/>
      <c r="S520" s="200"/>
      <c r="T520" s="200"/>
    </row>
    <row r="521" spans="1:20" ht="16">
      <c r="A521" s="200"/>
      <c r="B521" s="200"/>
      <c r="C521" s="200"/>
      <c r="D521" s="200"/>
      <c r="E521" s="200"/>
      <c r="F521" s="200"/>
      <c r="G521" s="201"/>
      <c r="H521" s="200"/>
      <c r="I521" s="200"/>
      <c r="J521" s="200"/>
      <c r="K521" s="200"/>
      <c r="L521" s="200"/>
      <c r="M521" s="200"/>
      <c r="N521" s="200"/>
      <c r="O521" s="200"/>
      <c r="P521" s="200"/>
      <c r="Q521" s="200"/>
      <c r="R521" s="200"/>
      <c r="S521" s="200"/>
      <c r="T521" s="200"/>
    </row>
    <row r="522" spans="1:20" ht="16">
      <c r="A522" s="200"/>
      <c r="B522" s="200"/>
      <c r="C522" s="200"/>
      <c r="D522" s="200"/>
      <c r="E522" s="200"/>
      <c r="F522" s="200"/>
      <c r="G522" s="201"/>
      <c r="H522" s="200"/>
      <c r="I522" s="200"/>
      <c r="J522" s="200"/>
      <c r="K522" s="200"/>
      <c r="L522" s="200"/>
      <c r="M522" s="200"/>
      <c r="N522" s="200"/>
      <c r="O522" s="200"/>
      <c r="P522" s="200"/>
      <c r="Q522" s="200"/>
      <c r="R522" s="200"/>
      <c r="S522" s="200"/>
      <c r="T522" s="200"/>
    </row>
    <row r="523" spans="1:20" ht="16">
      <c r="A523" s="200"/>
      <c r="B523" s="200"/>
      <c r="C523" s="200"/>
      <c r="D523" s="200"/>
      <c r="E523" s="200"/>
      <c r="F523" s="200"/>
      <c r="G523" s="201"/>
      <c r="H523" s="200"/>
      <c r="I523" s="200"/>
      <c r="J523" s="200"/>
      <c r="K523" s="200"/>
      <c r="L523" s="200"/>
      <c r="M523" s="200"/>
      <c r="N523" s="200"/>
      <c r="O523" s="200"/>
      <c r="P523" s="200"/>
      <c r="Q523" s="200"/>
      <c r="R523" s="200"/>
      <c r="S523" s="200"/>
      <c r="T523" s="200"/>
    </row>
    <row r="524" spans="1:20" ht="16">
      <c r="A524" s="200"/>
      <c r="B524" s="200"/>
      <c r="C524" s="200"/>
      <c r="D524" s="200"/>
      <c r="E524" s="200"/>
      <c r="F524" s="200"/>
      <c r="G524" s="201"/>
      <c r="H524" s="200"/>
      <c r="I524" s="200"/>
      <c r="J524" s="200"/>
      <c r="K524" s="200"/>
      <c r="L524" s="200"/>
      <c r="M524" s="200"/>
      <c r="N524" s="200"/>
      <c r="O524" s="200"/>
      <c r="P524" s="200"/>
      <c r="Q524" s="200"/>
      <c r="R524" s="200"/>
      <c r="S524" s="200"/>
      <c r="T524" s="200"/>
    </row>
    <row r="525" spans="1:20" ht="16">
      <c r="A525" s="200"/>
      <c r="B525" s="200"/>
      <c r="C525" s="200"/>
      <c r="D525" s="200"/>
      <c r="E525" s="200"/>
      <c r="F525" s="200"/>
      <c r="G525" s="201"/>
      <c r="H525" s="200"/>
      <c r="I525" s="200"/>
      <c r="J525" s="200"/>
      <c r="K525" s="200"/>
      <c r="L525" s="200"/>
      <c r="M525" s="200"/>
      <c r="N525" s="200"/>
      <c r="O525" s="200"/>
      <c r="P525" s="200"/>
      <c r="Q525" s="200"/>
      <c r="R525" s="200"/>
      <c r="S525" s="200"/>
      <c r="T525" s="200"/>
    </row>
    <row r="526" spans="1:20" ht="16">
      <c r="A526" s="200"/>
      <c r="B526" s="200"/>
      <c r="C526" s="200"/>
      <c r="D526" s="200"/>
      <c r="E526" s="200"/>
      <c r="F526" s="200"/>
      <c r="G526" s="201"/>
      <c r="H526" s="200"/>
      <c r="I526" s="200"/>
      <c r="J526" s="200"/>
      <c r="K526" s="200"/>
      <c r="L526" s="200"/>
      <c r="M526" s="200"/>
      <c r="N526" s="200"/>
      <c r="O526" s="200"/>
      <c r="P526" s="200"/>
      <c r="Q526" s="200"/>
      <c r="R526" s="200"/>
      <c r="S526" s="200"/>
      <c r="T526" s="200"/>
    </row>
    <row r="527" spans="1:20" ht="16">
      <c r="A527" s="200"/>
      <c r="B527" s="200"/>
      <c r="C527" s="200"/>
      <c r="D527" s="200"/>
      <c r="E527" s="200"/>
      <c r="F527" s="200"/>
      <c r="G527" s="201"/>
      <c r="H527" s="200"/>
      <c r="I527" s="200"/>
      <c r="J527" s="200"/>
      <c r="K527" s="200"/>
      <c r="L527" s="200"/>
      <c r="M527" s="200"/>
      <c r="N527" s="200"/>
      <c r="O527" s="200"/>
      <c r="P527" s="200"/>
      <c r="Q527" s="200"/>
      <c r="R527" s="200"/>
      <c r="S527" s="200"/>
      <c r="T527" s="200"/>
    </row>
    <row r="528" spans="1:20" ht="16">
      <c r="A528" s="200"/>
      <c r="B528" s="200"/>
      <c r="C528" s="200"/>
      <c r="D528" s="200"/>
      <c r="E528" s="200"/>
      <c r="F528" s="200"/>
      <c r="G528" s="201"/>
      <c r="H528" s="200"/>
      <c r="I528" s="200"/>
      <c r="J528" s="200"/>
      <c r="K528" s="200"/>
      <c r="L528" s="200"/>
      <c r="M528" s="200"/>
      <c r="N528" s="200"/>
      <c r="O528" s="200"/>
      <c r="P528" s="200"/>
      <c r="Q528" s="200"/>
      <c r="R528" s="200"/>
      <c r="S528" s="200"/>
      <c r="T528" s="200"/>
    </row>
    <row r="529" spans="1:20" ht="16">
      <c r="A529" s="200"/>
      <c r="B529" s="200"/>
      <c r="C529" s="200"/>
      <c r="D529" s="200"/>
      <c r="E529" s="200"/>
      <c r="F529" s="200"/>
      <c r="G529" s="201"/>
      <c r="H529" s="200"/>
      <c r="I529" s="200"/>
      <c r="J529" s="200"/>
      <c r="K529" s="200"/>
      <c r="L529" s="200"/>
      <c r="M529" s="200"/>
      <c r="N529" s="200"/>
      <c r="O529" s="200"/>
      <c r="P529" s="200"/>
      <c r="Q529" s="200"/>
      <c r="R529" s="200"/>
      <c r="S529" s="200"/>
      <c r="T529" s="200"/>
    </row>
    <row r="530" spans="1:20" ht="16">
      <c r="A530" s="200"/>
      <c r="B530" s="200"/>
      <c r="C530" s="200"/>
      <c r="D530" s="200"/>
      <c r="E530" s="200"/>
      <c r="F530" s="200"/>
      <c r="G530" s="201"/>
      <c r="H530" s="200"/>
      <c r="I530" s="200"/>
      <c r="J530" s="200"/>
      <c r="K530" s="200"/>
      <c r="L530" s="200"/>
      <c r="M530" s="200"/>
      <c r="N530" s="200"/>
      <c r="O530" s="200"/>
      <c r="P530" s="200"/>
      <c r="Q530" s="200"/>
      <c r="R530" s="200"/>
      <c r="S530" s="200"/>
      <c r="T530" s="200"/>
    </row>
    <row r="531" spans="1:20" ht="16">
      <c r="A531" s="200"/>
      <c r="B531" s="200"/>
      <c r="C531" s="200"/>
      <c r="D531" s="200"/>
      <c r="E531" s="200"/>
      <c r="F531" s="200"/>
      <c r="G531" s="201"/>
      <c r="H531" s="200"/>
      <c r="I531" s="200"/>
      <c r="J531" s="200"/>
      <c r="K531" s="200"/>
      <c r="L531" s="200"/>
      <c r="M531" s="200"/>
      <c r="N531" s="200"/>
      <c r="O531" s="200"/>
      <c r="P531" s="200"/>
      <c r="Q531" s="200"/>
      <c r="R531" s="200"/>
      <c r="S531" s="200"/>
      <c r="T531" s="200"/>
    </row>
    <row r="532" spans="1:20" ht="16">
      <c r="A532" s="200"/>
      <c r="B532" s="200"/>
      <c r="C532" s="200"/>
      <c r="D532" s="200"/>
      <c r="E532" s="200"/>
      <c r="F532" s="200"/>
      <c r="G532" s="201"/>
      <c r="H532" s="200"/>
      <c r="I532" s="200"/>
      <c r="J532" s="200"/>
      <c r="K532" s="200"/>
      <c r="L532" s="200"/>
      <c r="M532" s="200"/>
      <c r="N532" s="200"/>
      <c r="O532" s="200"/>
      <c r="P532" s="200"/>
      <c r="Q532" s="200"/>
      <c r="R532" s="200"/>
      <c r="S532" s="200"/>
      <c r="T532" s="200"/>
    </row>
    <row r="533" spans="1:20" ht="16">
      <c r="A533" s="200"/>
      <c r="B533" s="200"/>
      <c r="C533" s="200"/>
      <c r="D533" s="200"/>
      <c r="E533" s="200"/>
      <c r="F533" s="200"/>
      <c r="G533" s="201"/>
      <c r="H533" s="200"/>
      <c r="I533" s="200"/>
      <c r="J533" s="200"/>
      <c r="K533" s="200"/>
      <c r="L533" s="200"/>
      <c r="M533" s="200"/>
      <c r="N533" s="200"/>
      <c r="O533" s="200"/>
      <c r="P533" s="200"/>
      <c r="Q533" s="200"/>
      <c r="R533" s="200"/>
      <c r="S533" s="200"/>
      <c r="T533" s="200"/>
    </row>
    <row r="534" spans="1:20" ht="16">
      <c r="A534" s="200"/>
      <c r="B534" s="200"/>
      <c r="C534" s="200"/>
      <c r="D534" s="200"/>
      <c r="E534" s="200"/>
      <c r="F534" s="200"/>
      <c r="G534" s="201"/>
      <c r="H534" s="200"/>
      <c r="I534" s="200"/>
      <c r="J534" s="200"/>
      <c r="K534" s="200"/>
      <c r="L534" s="200"/>
      <c r="M534" s="200"/>
      <c r="N534" s="200"/>
      <c r="O534" s="200"/>
      <c r="P534" s="200"/>
      <c r="Q534" s="200"/>
      <c r="R534" s="200"/>
      <c r="S534" s="200"/>
      <c r="T534" s="200"/>
    </row>
    <row r="535" spans="1:20" ht="16">
      <c r="A535" s="200"/>
      <c r="B535" s="200"/>
      <c r="C535" s="200"/>
      <c r="D535" s="200"/>
      <c r="E535" s="200"/>
      <c r="F535" s="200"/>
      <c r="G535" s="201"/>
      <c r="H535" s="200"/>
      <c r="I535" s="200"/>
      <c r="J535" s="200"/>
      <c r="K535" s="200"/>
      <c r="L535" s="200"/>
      <c r="M535" s="200"/>
      <c r="N535" s="200"/>
      <c r="O535" s="200"/>
      <c r="P535" s="200"/>
      <c r="Q535" s="200"/>
      <c r="R535" s="200"/>
      <c r="S535" s="200"/>
      <c r="T535" s="200"/>
    </row>
    <row r="536" spans="1:20" ht="16">
      <c r="A536" s="200"/>
      <c r="B536" s="200"/>
      <c r="C536" s="200"/>
      <c r="D536" s="200"/>
      <c r="E536" s="200"/>
      <c r="F536" s="200"/>
      <c r="G536" s="201"/>
      <c r="H536" s="200"/>
      <c r="I536" s="200"/>
      <c r="J536" s="200"/>
      <c r="K536" s="200"/>
      <c r="L536" s="200"/>
      <c r="M536" s="200"/>
      <c r="N536" s="200"/>
      <c r="O536" s="200"/>
      <c r="P536" s="200"/>
      <c r="Q536" s="200"/>
      <c r="R536" s="200"/>
      <c r="S536" s="200"/>
      <c r="T536" s="200"/>
    </row>
    <row r="537" spans="1:20" ht="16">
      <c r="A537" s="200"/>
      <c r="B537" s="200"/>
      <c r="C537" s="200"/>
      <c r="D537" s="200"/>
      <c r="E537" s="200"/>
      <c r="F537" s="200"/>
      <c r="G537" s="201"/>
      <c r="H537" s="200"/>
      <c r="I537" s="200"/>
      <c r="J537" s="200"/>
      <c r="K537" s="200"/>
      <c r="L537" s="200"/>
      <c r="M537" s="200"/>
      <c r="N537" s="200"/>
      <c r="O537" s="200"/>
      <c r="P537" s="200"/>
      <c r="Q537" s="200"/>
      <c r="R537" s="200"/>
      <c r="S537" s="200"/>
      <c r="T537" s="200"/>
    </row>
    <row r="538" spans="1:20" ht="16">
      <c r="A538" s="200"/>
      <c r="B538" s="200"/>
      <c r="C538" s="200"/>
      <c r="D538" s="200"/>
      <c r="E538" s="200"/>
      <c r="F538" s="200"/>
      <c r="G538" s="201"/>
      <c r="H538" s="200"/>
      <c r="I538" s="200"/>
      <c r="J538" s="200"/>
      <c r="K538" s="200"/>
      <c r="L538" s="200"/>
      <c r="M538" s="200"/>
      <c r="N538" s="200"/>
      <c r="O538" s="200"/>
      <c r="P538" s="200"/>
      <c r="Q538" s="200"/>
      <c r="R538" s="200"/>
      <c r="S538" s="200"/>
      <c r="T538" s="200"/>
    </row>
    <row r="539" spans="1:20" ht="16">
      <c r="A539" s="200"/>
      <c r="B539" s="200"/>
      <c r="C539" s="200"/>
      <c r="D539" s="200"/>
      <c r="E539" s="200"/>
      <c r="F539" s="200"/>
      <c r="G539" s="201"/>
      <c r="H539" s="200"/>
      <c r="I539" s="200"/>
      <c r="J539" s="200"/>
      <c r="K539" s="200"/>
      <c r="L539" s="200"/>
      <c r="M539" s="200"/>
      <c r="N539" s="200"/>
      <c r="O539" s="200"/>
      <c r="P539" s="200"/>
      <c r="Q539" s="200"/>
      <c r="R539" s="200"/>
      <c r="S539" s="200"/>
      <c r="T539" s="200"/>
    </row>
    <row r="540" spans="1:20" ht="16">
      <c r="A540" s="200"/>
      <c r="B540" s="200"/>
      <c r="C540" s="200"/>
      <c r="D540" s="200"/>
      <c r="E540" s="200"/>
      <c r="F540" s="200"/>
      <c r="G540" s="201"/>
      <c r="H540" s="200"/>
      <c r="I540" s="200"/>
      <c r="J540" s="200"/>
      <c r="K540" s="200"/>
      <c r="L540" s="200"/>
      <c r="M540" s="200"/>
      <c r="N540" s="200"/>
      <c r="O540" s="200"/>
      <c r="P540" s="200"/>
      <c r="Q540" s="200"/>
      <c r="R540" s="200"/>
      <c r="S540" s="200"/>
      <c r="T540" s="200"/>
    </row>
    <row r="541" spans="1:20" ht="16">
      <c r="A541" s="200"/>
      <c r="B541" s="200"/>
      <c r="C541" s="200"/>
      <c r="D541" s="200"/>
      <c r="E541" s="200"/>
      <c r="F541" s="200"/>
      <c r="G541" s="201"/>
      <c r="H541" s="200"/>
      <c r="I541" s="200"/>
      <c r="J541" s="200"/>
      <c r="K541" s="200"/>
      <c r="L541" s="200"/>
      <c r="M541" s="200"/>
      <c r="N541" s="200"/>
      <c r="O541" s="200"/>
      <c r="P541" s="200"/>
      <c r="Q541" s="200"/>
      <c r="R541" s="200"/>
      <c r="S541" s="200"/>
      <c r="T541" s="200"/>
    </row>
    <row r="542" spans="1:20" ht="16">
      <c r="A542" s="200"/>
      <c r="B542" s="200"/>
      <c r="C542" s="200"/>
      <c r="D542" s="200"/>
      <c r="E542" s="200"/>
      <c r="F542" s="200"/>
      <c r="G542" s="201"/>
      <c r="H542" s="200"/>
      <c r="I542" s="200"/>
      <c r="J542" s="200"/>
      <c r="K542" s="200"/>
      <c r="L542" s="200"/>
      <c r="M542" s="200"/>
      <c r="N542" s="200"/>
      <c r="O542" s="200"/>
      <c r="P542" s="200"/>
      <c r="Q542" s="200"/>
      <c r="R542" s="200"/>
      <c r="S542" s="200"/>
      <c r="T542" s="200"/>
    </row>
    <row r="543" spans="1:20" ht="16">
      <c r="A543" s="200"/>
      <c r="B543" s="200"/>
      <c r="C543" s="200"/>
      <c r="D543" s="200"/>
      <c r="E543" s="200"/>
      <c r="F543" s="200"/>
      <c r="G543" s="201"/>
      <c r="H543" s="200"/>
      <c r="I543" s="200"/>
      <c r="J543" s="200"/>
      <c r="K543" s="200"/>
      <c r="L543" s="200"/>
      <c r="M543" s="200"/>
      <c r="N543" s="200"/>
      <c r="O543" s="200"/>
      <c r="P543" s="200"/>
      <c r="Q543" s="200"/>
      <c r="R543" s="200"/>
      <c r="S543" s="200"/>
      <c r="T543" s="200"/>
    </row>
    <row r="544" spans="1:20" ht="16">
      <c r="A544" s="200"/>
      <c r="B544" s="200"/>
      <c r="C544" s="200"/>
      <c r="D544" s="200"/>
      <c r="E544" s="200"/>
      <c r="F544" s="200"/>
      <c r="G544" s="201"/>
      <c r="H544" s="200"/>
      <c r="I544" s="200"/>
      <c r="J544" s="200"/>
      <c r="K544" s="200"/>
      <c r="L544" s="200"/>
      <c r="M544" s="200"/>
      <c r="N544" s="200"/>
      <c r="O544" s="200"/>
      <c r="P544" s="200"/>
      <c r="Q544" s="200"/>
      <c r="R544" s="200"/>
      <c r="S544" s="200"/>
      <c r="T544" s="200"/>
    </row>
    <row r="545" spans="1:20" ht="16">
      <c r="A545" s="200"/>
      <c r="B545" s="200"/>
      <c r="C545" s="200"/>
      <c r="D545" s="200"/>
      <c r="E545" s="200"/>
      <c r="F545" s="200"/>
      <c r="G545" s="201"/>
      <c r="H545" s="200"/>
      <c r="I545" s="200"/>
      <c r="J545" s="200"/>
      <c r="K545" s="200"/>
      <c r="L545" s="200"/>
      <c r="M545" s="200"/>
      <c r="N545" s="200"/>
      <c r="O545" s="200"/>
      <c r="P545" s="200"/>
      <c r="Q545" s="200"/>
      <c r="R545" s="200"/>
      <c r="S545" s="200"/>
      <c r="T545" s="200"/>
    </row>
    <row r="546" spans="1:20" ht="16">
      <c r="A546" s="200"/>
      <c r="B546" s="200"/>
      <c r="C546" s="200"/>
      <c r="D546" s="200"/>
      <c r="E546" s="200"/>
      <c r="F546" s="200"/>
      <c r="G546" s="201"/>
      <c r="H546" s="200"/>
      <c r="I546" s="200"/>
      <c r="J546" s="200"/>
      <c r="K546" s="200"/>
      <c r="L546" s="200"/>
      <c r="M546" s="200"/>
      <c r="N546" s="200"/>
      <c r="O546" s="200"/>
      <c r="P546" s="200"/>
      <c r="Q546" s="200"/>
      <c r="R546" s="200"/>
      <c r="S546" s="200"/>
      <c r="T546" s="200"/>
    </row>
    <row r="547" spans="1:20" ht="16">
      <c r="A547" s="200"/>
      <c r="B547" s="200"/>
      <c r="C547" s="200"/>
      <c r="D547" s="200"/>
      <c r="E547" s="200"/>
      <c r="F547" s="200"/>
      <c r="G547" s="201"/>
      <c r="H547" s="200"/>
      <c r="I547" s="200"/>
      <c r="J547" s="200"/>
      <c r="K547" s="200"/>
      <c r="L547" s="200"/>
      <c r="M547" s="200"/>
      <c r="N547" s="200"/>
      <c r="O547" s="200"/>
      <c r="P547" s="200"/>
      <c r="Q547" s="200"/>
      <c r="R547" s="200"/>
      <c r="S547" s="200"/>
      <c r="T547" s="200"/>
    </row>
    <row r="548" spans="1:20" ht="16">
      <c r="A548" s="200"/>
      <c r="B548" s="200"/>
      <c r="C548" s="200"/>
      <c r="D548" s="200"/>
      <c r="E548" s="200"/>
      <c r="F548" s="200"/>
      <c r="G548" s="201"/>
      <c r="H548" s="200"/>
      <c r="I548" s="200"/>
      <c r="J548" s="200"/>
      <c r="K548" s="200"/>
      <c r="L548" s="200"/>
      <c r="M548" s="200"/>
      <c r="N548" s="200"/>
      <c r="O548" s="200"/>
      <c r="P548" s="200"/>
      <c r="Q548" s="200"/>
      <c r="R548" s="200"/>
      <c r="S548" s="200"/>
      <c r="T548" s="200"/>
    </row>
    <row r="549" spans="1:20" ht="16">
      <c r="A549" s="200"/>
      <c r="B549" s="200"/>
      <c r="C549" s="200"/>
      <c r="D549" s="200"/>
      <c r="E549" s="200"/>
      <c r="F549" s="200"/>
      <c r="G549" s="201"/>
      <c r="H549" s="200"/>
      <c r="I549" s="200"/>
      <c r="J549" s="200"/>
      <c r="K549" s="200"/>
      <c r="L549" s="200"/>
      <c r="M549" s="200"/>
      <c r="N549" s="200"/>
      <c r="O549" s="200"/>
      <c r="P549" s="200"/>
      <c r="Q549" s="200"/>
      <c r="R549" s="200"/>
      <c r="S549" s="200"/>
      <c r="T549" s="200"/>
    </row>
    <row r="550" spans="1:20" ht="16">
      <c r="A550" s="200"/>
      <c r="B550" s="200"/>
      <c r="C550" s="200"/>
      <c r="D550" s="200"/>
      <c r="E550" s="200"/>
      <c r="F550" s="200"/>
      <c r="G550" s="201"/>
      <c r="H550" s="200"/>
      <c r="I550" s="200"/>
      <c r="J550" s="200"/>
      <c r="K550" s="200"/>
      <c r="L550" s="200"/>
      <c r="M550" s="200"/>
      <c r="N550" s="200"/>
      <c r="O550" s="200"/>
      <c r="P550" s="200"/>
      <c r="Q550" s="200"/>
      <c r="R550" s="200"/>
      <c r="S550" s="200"/>
      <c r="T550" s="200"/>
    </row>
    <row r="551" spans="1:20" ht="16">
      <c r="A551" s="200"/>
      <c r="B551" s="200"/>
      <c r="C551" s="200"/>
      <c r="D551" s="200"/>
      <c r="E551" s="200"/>
      <c r="F551" s="200"/>
      <c r="G551" s="201"/>
      <c r="H551" s="200"/>
      <c r="I551" s="200"/>
      <c r="J551" s="200"/>
      <c r="K551" s="200"/>
      <c r="L551" s="200"/>
      <c r="M551" s="200"/>
      <c r="N551" s="200"/>
      <c r="O551" s="200"/>
      <c r="P551" s="200"/>
      <c r="Q551" s="200"/>
      <c r="R551" s="200"/>
      <c r="S551" s="200"/>
      <c r="T551" s="200"/>
    </row>
    <row r="552" spans="1:20" ht="16">
      <c r="A552" s="200"/>
      <c r="B552" s="200"/>
      <c r="C552" s="200"/>
      <c r="D552" s="200"/>
      <c r="E552" s="200"/>
      <c r="F552" s="200"/>
      <c r="G552" s="201"/>
      <c r="H552" s="200"/>
      <c r="I552" s="200"/>
      <c r="J552" s="200"/>
      <c r="K552" s="200"/>
      <c r="L552" s="200"/>
      <c r="M552" s="200"/>
      <c r="N552" s="200"/>
      <c r="O552" s="200"/>
      <c r="P552" s="200"/>
      <c r="Q552" s="200"/>
      <c r="R552" s="200"/>
      <c r="S552" s="200"/>
      <c r="T552" s="200"/>
    </row>
    <row r="553" spans="1:20" ht="16">
      <c r="A553" s="200"/>
      <c r="B553" s="200"/>
      <c r="C553" s="200"/>
      <c r="D553" s="200"/>
      <c r="E553" s="200"/>
      <c r="F553" s="200"/>
      <c r="G553" s="201"/>
      <c r="H553" s="200"/>
      <c r="I553" s="200"/>
      <c r="J553" s="200"/>
      <c r="K553" s="200"/>
      <c r="L553" s="200"/>
      <c r="M553" s="200"/>
      <c r="N553" s="200"/>
      <c r="O553" s="200"/>
      <c r="P553" s="200"/>
      <c r="Q553" s="200"/>
      <c r="R553" s="200"/>
      <c r="S553" s="200"/>
      <c r="T553" s="200"/>
    </row>
    <row r="554" spans="1:20" ht="16">
      <c r="A554" s="200"/>
      <c r="B554" s="200"/>
      <c r="C554" s="200"/>
      <c r="D554" s="200"/>
      <c r="E554" s="200"/>
      <c r="F554" s="200"/>
      <c r="G554" s="201"/>
      <c r="H554" s="200"/>
      <c r="I554" s="200"/>
      <c r="J554" s="200"/>
      <c r="K554" s="200"/>
      <c r="L554" s="200"/>
      <c r="M554" s="200"/>
      <c r="N554" s="200"/>
      <c r="O554" s="200"/>
      <c r="P554" s="200"/>
      <c r="Q554" s="200"/>
      <c r="R554" s="200"/>
      <c r="S554" s="200"/>
      <c r="T554" s="200"/>
    </row>
    <row r="555" spans="1:20" ht="16">
      <c r="A555" s="200"/>
      <c r="B555" s="200"/>
      <c r="C555" s="200"/>
      <c r="D555" s="200"/>
      <c r="E555" s="200"/>
      <c r="F555" s="200"/>
      <c r="G555" s="201"/>
      <c r="H555" s="200"/>
      <c r="I555" s="200"/>
      <c r="J555" s="200"/>
      <c r="K555" s="200"/>
      <c r="L555" s="200"/>
      <c r="M555" s="200"/>
      <c r="N555" s="200"/>
      <c r="O555" s="200"/>
      <c r="P555" s="200"/>
      <c r="Q555" s="200"/>
      <c r="R555" s="200"/>
      <c r="S555" s="200"/>
      <c r="T555" s="200"/>
    </row>
    <row r="556" spans="1:20" ht="16">
      <c r="A556" s="200"/>
      <c r="B556" s="200"/>
      <c r="C556" s="200"/>
      <c r="D556" s="200"/>
      <c r="E556" s="200"/>
      <c r="F556" s="200"/>
      <c r="G556" s="201"/>
      <c r="H556" s="200"/>
      <c r="I556" s="200"/>
      <c r="J556" s="200"/>
      <c r="K556" s="200"/>
      <c r="L556" s="200"/>
      <c r="M556" s="200"/>
      <c r="N556" s="200"/>
      <c r="O556" s="200"/>
      <c r="P556" s="200"/>
      <c r="Q556" s="200"/>
      <c r="R556" s="200"/>
      <c r="S556" s="200"/>
      <c r="T556" s="200"/>
    </row>
    <row r="557" spans="1:20" ht="16">
      <c r="A557" s="200"/>
      <c r="B557" s="200"/>
      <c r="C557" s="200"/>
      <c r="D557" s="200"/>
      <c r="E557" s="200"/>
      <c r="F557" s="200"/>
      <c r="G557" s="201"/>
      <c r="H557" s="200"/>
      <c r="I557" s="200"/>
      <c r="J557" s="200"/>
      <c r="K557" s="200"/>
      <c r="L557" s="200"/>
      <c r="M557" s="200"/>
      <c r="N557" s="200"/>
      <c r="O557" s="200"/>
      <c r="P557" s="200"/>
      <c r="Q557" s="200"/>
      <c r="R557" s="200"/>
      <c r="S557" s="200"/>
      <c r="T557" s="200"/>
    </row>
    <row r="558" spans="1:20" ht="16">
      <c r="A558" s="200"/>
      <c r="B558" s="200"/>
      <c r="C558" s="200"/>
      <c r="D558" s="200"/>
      <c r="E558" s="200"/>
      <c r="F558" s="200"/>
      <c r="G558" s="201"/>
      <c r="H558" s="200"/>
      <c r="I558" s="200"/>
      <c r="J558" s="200"/>
      <c r="K558" s="200"/>
      <c r="L558" s="200"/>
      <c r="M558" s="200"/>
      <c r="N558" s="200"/>
      <c r="O558" s="200"/>
      <c r="P558" s="200"/>
      <c r="Q558" s="200"/>
      <c r="R558" s="200"/>
      <c r="S558" s="200"/>
      <c r="T558" s="200"/>
    </row>
    <row r="559" spans="1:20" ht="16">
      <c r="A559" s="200"/>
      <c r="B559" s="200"/>
      <c r="C559" s="200"/>
      <c r="D559" s="200"/>
      <c r="E559" s="200"/>
      <c r="F559" s="200"/>
      <c r="G559" s="201"/>
      <c r="H559" s="200"/>
      <c r="I559" s="200"/>
      <c r="J559" s="200"/>
      <c r="K559" s="200"/>
      <c r="L559" s="200"/>
      <c r="M559" s="200"/>
      <c r="N559" s="200"/>
      <c r="O559" s="200"/>
      <c r="P559" s="200"/>
      <c r="Q559" s="200"/>
      <c r="R559" s="200"/>
      <c r="S559" s="200"/>
      <c r="T559" s="200"/>
    </row>
    <row r="560" spans="1:20" ht="16">
      <c r="A560" s="200"/>
      <c r="B560" s="200"/>
      <c r="C560" s="200"/>
      <c r="D560" s="200"/>
      <c r="E560" s="200"/>
      <c r="F560" s="200"/>
      <c r="G560" s="201"/>
      <c r="H560" s="200"/>
      <c r="I560" s="200"/>
      <c r="J560" s="200"/>
      <c r="K560" s="200"/>
      <c r="L560" s="200"/>
      <c r="M560" s="200"/>
      <c r="N560" s="200"/>
      <c r="O560" s="200"/>
      <c r="P560" s="200"/>
      <c r="Q560" s="200"/>
      <c r="R560" s="200"/>
      <c r="S560" s="200"/>
      <c r="T560" s="200"/>
    </row>
    <row r="561" spans="1:20" ht="16">
      <c r="A561" s="200"/>
      <c r="B561" s="200"/>
      <c r="C561" s="200"/>
      <c r="D561" s="200"/>
      <c r="E561" s="200"/>
      <c r="F561" s="200"/>
      <c r="G561" s="201"/>
      <c r="H561" s="200"/>
      <c r="I561" s="200"/>
      <c r="J561" s="200"/>
      <c r="K561" s="200"/>
      <c r="L561" s="200"/>
      <c r="M561" s="200"/>
      <c r="N561" s="200"/>
      <c r="O561" s="200"/>
      <c r="P561" s="200"/>
      <c r="Q561" s="200"/>
      <c r="R561" s="200"/>
      <c r="S561" s="200"/>
      <c r="T561" s="200"/>
    </row>
    <row r="562" spans="1:20" ht="16">
      <c r="A562" s="200"/>
      <c r="B562" s="200"/>
      <c r="C562" s="200"/>
      <c r="D562" s="200"/>
      <c r="E562" s="200"/>
      <c r="F562" s="200"/>
      <c r="G562" s="201"/>
      <c r="H562" s="200"/>
      <c r="I562" s="200"/>
      <c r="J562" s="200"/>
      <c r="K562" s="200"/>
      <c r="L562" s="200"/>
      <c r="M562" s="200"/>
      <c r="N562" s="200"/>
      <c r="O562" s="200"/>
      <c r="P562" s="200"/>
      <c r="Q562" s="200"/>
      <c r="R562" s="200"/>
      <c r="S562" s="200"/>
      <c r="T562" s="200"/>
    </row>
    <row r="563" spans="1:20" ht="16">
      <c r="A563" s="200"/>
      <c r="B563" s="200"/>
      <c r="C563" s="200"/>
      <c r="D563" s="200"/>
      <c r="E563" s="200"/>
      <c r="F563" s="200"/>
      <c r="G563" s="201"/>
      <c r="H563" s="200"/>
      <c r="I563" s="200"/>
      <c r="J563" s="200"/>
      <c r="K563" s="200"/>
      <c r="L563" s="200"/>
      <c r="M563" s="200"/>
      <c r="N563" s="200"/>
      <c r="O563" s="200"/>
      <c r="P563" s="200"/>
      <c r="Q563" s="200"/>
      <c r="R563" s="200"/>
      <c r="S563" s="200"/>
      <c r="T563" s="200"/>
    </row>
    <row r="564" spans="1:20" ht="16">
      <c r="A564" s="200"/>
      <c r="B564" s="200"/>
      <c r="C564" s="200"/>
      <c r="D564" s="200"/>
      <c r="E564" s="200"/>
      <c r="F564" s="200"/>
      <c r="G564" s="201"/>
      <c r="H564" s="200"/>
      <c r="I564" s="200"/>
      <c r="J564" s="200"/>
      <c r="K564" s="200"/>
      <c r="L564" s="200"/>
      <c r="M564" s="200"/>
      <c r="N564" s="200"/>
      <c r="O564" s="200"/>
      <c r="P564" s="200"/>
      <c r="Q564" s="200"/>
      <c r="R564" s="200"/>
      <c r="S564" s="200"/>
      <c r="T564" s="200"/>
    </row>
    <row r="565" spans="1:20" ht="16">
      <c r="A565" s="200"/>
      <c r="B565" s="200"/>
      <c r="C565" s="200"/>
      <c r="D565" s="200"/>
      <c r="E565" s="200"/>
      <c r="F565" s="200"/>
      <c r="G565" s="201"/>
      <c r="H565" s="200"/>
      <c r="I565" s="200"/>
      <c r="J565" s="200"/>
      <c r="K565" s="200"/>
      <c r="L565" s="200"/>
      <c r="M565" s="200"/>
      <c r="N565" s="200"/>
      <c r="O565" s="200"/>
      <c r="P565" s="200"/>
      <c r="Q565" s="200"/>
      <c r="R565" s="200"/>
      <c r="S565" s="200"/>
      <c r="T565" s="200"/>
    </row>
    <row r="566" spans="1:20" ht="16">
      <c r="A566" s="200"/>
      <c r="B566" s="200"/>
      <c r="C566" s="200"/>
      <c r="D566" s="200"/>
      <c r="E566" s="200"/>
      <c r="F566" s="200"/>
      <c r="G566" s="201"/>
      <c r="H566" s="200"/>
      <c r="I566" s="200"/>
      <c r="J566" s="200"/>
      <c r="K566" s="200"/>
      <c r="L566" s="200"/>
      <c r="M566" s="200"/>
      <c r="N566" s="200"/>
      <c r="O566" s="200"/>
      <c r="P566" s="200"/>
      <c r="Q566" s="200"/>
      <c r="R566" s="200"/>
      <c r="S566" s="200"/>
      <c r="T566" s="200"/>
    </row>
    <row r="567" spans="1:20" ht="16">
      <c r="A567" s="200"/>
      <c r="B567" s="200"/>
      <c r="C567" s="200"/>
      <c r="D567" s="200"/>
      <c r="E567" s="200"/>
      <c r="F567" s="200"/>
      <c r="G567" s="201"/>
      <c r="H567" s="200"/>
      <c r="I567" s="200"/>
      <c r="J567" s="200"/>
      <c r="K567" s="200"/>
      <c r="L567" s="200"/>
      <c r="M567" s="200"/>
      <c r="N567" s="200"/>
      <c r="O567" s="200"/>
      <c r="P567" s="200"/>
      <c r="Q567" s="200"/>
      <c r="R567" s="200"/>
      <c r="S567" s="200"/>
      <c r="T567" s="200"/>
    </row>
    <row r="568" spans="1:20" ht="16">
      <c r="A568" s="200"/>
      <c r="B568" s="200"/>
      <c r="C568" s="200"/>
      <c r="D568" s="200"/>
      <c r="E568" s="200"/>
      <c r="F568" s="200"/>
      <c r="G568" s="201"/>
      <c r="H568" s="200"/>
      <c r="I568" s="200"/>
      <c r="J568" s="200"/>
      <c r="K568" s="200"/>
      <c r="L568" s="200"/>
      <c r="M568" s="200"/>
      <c r="N568" s="200"/>
      <c r="O568" s="200"/>
      <c r="P568" s="200"/>
      <c r="Q568" s="200"/>
      <c r="R568" s="200"/>
      <c r="S568" s="200"/>
      <c r="T568" s="200"/>
    </row>
    <row r="569" spans="1:20" ht="16">
      <c r="A569" s="200"/>
      <c r="B569" s="200"/>
      <c r="C569" s="200"/>
      <c r="D569" s="200"/>
      <c r="E569" s="200"/>
      <c r="F569" s="200"/>
      <c r="G569" s="201"/>
      <c r="H569" s="200"/>
      <c r="I569" s="200"/>
      <c r="J569" s="200"/>
      <c r="K569" s="200"/>
      <c r="L569" s="200"/>
      <c r="M569" s="200"/>
      <c r="N569" s="200"/>
      <c r="O569" s="200"/>
      <c r="P569" s="200"/>
      <c r="Q569" s="200"/>
      <c r="R569" s="200"/>
      <c r="S569" s="200"/>
      <c r="T569" s="200"/>
    </row>
    <row r="570" spans="1:20" ht="16">
      <c r="A570" s="200"/>
      <c r="B570" s="200"/>
      <c r="C570" s="200"/>
      <c r="D570" s="200"/>
      <c r="E570" s="200"/>
      <c r="F570" s="200"/>
      <c r="G570" s="201"/>
      <c r="H570" s="200"/>
      <c r="I570" s="200"/>
      <c r="J570" s="200"/>
      <c r="K570" s="200"/>
      <c r="L570" s="200"/>
      <c r="M570" s="200"/>
      <c r="N570" s="200"/>
      <c r="O570" s="200"/>
      <c r="P570" s="200"/>
      <c r="Q570" s="200"/>
      <c r="R570" s="200"/>
      <c r="S570" s="200"/>
      <c r="T570" s="200"/>
    </row>
    <row r="571" spans="1:20" ht="16">
      <c r="A571" s="200"/>
      <c r="B571" s="200"/>
      <c r="C571" s="200"/>
      <c r="D571" s="200"/>
      <c r="E571" s="200"/>
      <c r="F571" s="200"/>
      <c r="G571" s="201"/>
      <c r="H571" s="200"/>
      <c r="I571" s="200"/>
      <c r="J571" s="200"/>
      <c r="K571" s="200"/>
      <c r="L571" s="200"/>
      <c r="M571" s="200"/>
      <c r="N571" s="200"/>
      <c r="O571" s="200"/>
      <c r="P571" s="200"/>
      <c r="Q571" s="200"/>
      <c r="R571" s="200"/>
      <c r="S571" s="200"/>
      <c r="T571" s="200"/>
    </row>
    <row r="572" spans="1:20" ht="16">
      <c r="A572" s="200"/>
      <c r="B572" s="200"/>
      <c r="C572" s="200"/>
      <c r="D572" s="200"/>
      <c r="E572" s="200"/>
      <c r="F572" s="200"/>
      <c r="G572" s="201"/>
      <c r="H572" s="200"/>
      <c r="I572" s="200"/>
      <c r="J572" s="200"/>
      <c r="K572" s="200"/>
      <c r="L572" s="200"/>
      <c r="M572" s="200"/>
      <c r="N572" s="200"/>
      <c r="O572" s="200"/>
      <c r="P572" s="200"/>
      <c r="Q572" s="200"/>
      <c r="R572" s="200"/>
      <c r="S572" s="200"/>
      <c r="T572" s="200"/>
    </row>
    <row r="573" spans="1:20" ht="16">
      <c r="A573" s="200"/>
      <c r="B573" s="200"/>
      <c r="C573" s="200"/>
      <c r="D573" s="200"/>
      <c r="E573" s="200"/>
      <c r="F573" s="200"/>
      <c r="G573" s="201"/>
      <c r="H573" s="200"/>
      <c r="I573" s="200"/>
      <c r="J573" s="200"/>
      <c r="K573" s="200"/>
      <c r="L573" s="200"/>
      <c r="M573" s="200"/>
      <c r="N573" s="200"/>
      <c r="O573" s="200"/>
      <c r="P573" s="200"/>
      <c r="Q573" s="200"/>
      <c r="R573" s="200"/>
      <c r="S573" s="200"/>
      <c r="T573" s="200"/>
    </row>
    <row r="574" spans="1:20" ht="16">
      <c r="A574" s="200"/>
      <c r="B574" s="200"/>
      <c r="C574" s="200"/>
      <c r="D574" s="200"/>
      <c r="E574" s="200"/>
      <c r="F574" s="200"/>
      <c r="G574" s="201"/>
      <c r="H574" s="200"/>
      <c r="I574" s="200"/>
      <c r="J574" s="200"/>
      <c r="K574" s="200"/>
      <c r="L574" s="200"/>
      <c r="M574" s="200"/>
      <c r="N574" s="200"/>
      <c r="O574" s="200"/>
      <c r="P574" s="200"/>
      <c r="Q574" s="200"/>
      <c r="R574" s="200"/>
      <c r="S574" s="200"/>
      <c r="T574" s="200"/>
    </row>
    <row r="575" spans="1:20" ht="16">
      <c r="A575" s="200"/>
      <c r="B575" s="200"/>
      <c r="C575" s="200"/>
      <c r="D575" s="200"/>
      <c r="E575" s="200"/>
      <c r="F575" s="200"/>
      <c r="G575" s="201"/>
      <c r="H575" s="200"/>
      <c r="I575" s="200"/>
      <c r="J575" s="200"/>
      <c r="K575" s="200"/>
      <c r="L575" s="200"/>
      <c r="M575" s="200"/>
      <c r="N575" s="200"/>
      <c r="O575" s="200"/>
      <c r="P575" s="200"/>
      <c r="Q575" s="200"/>
      <c r="R575" s="200"/>
      <c r="S575" s="200"/>
      <c r="T575" s="200"/>
    </row>
    <row r="576" spans="1:20" ht="16">
      <c r="A576" s="200"/>
      <c r="B576" s="200"/>
      <c r="C576" s="200"/>
      <c r="D576" s="200"/>
      <c r="E576" s="200"/>
      <c r="F576" s="200"/>
      <c r="G576" s="201"/>
      <c r="H576" s="200"/>
      <c r="I576" s="200"/>
      <c r="J576" s="200"/>
      <c r="K576" s="200"/>
      <c r="L576" s="200"/>
      <c r="M576" s="200"/>
      <c r="N576" s="200"/>
      <c r="O576" s="200"/>
      <c r="P576" s="200"/>
      <c r="Q576" s="200"/>
      <c r="R576" s="200"/>
      <c r="S576" s="200"/>
      <c r="T576" s="200"/>
    </row>
    <row r="577" spans="1:20" ht="16">
      <c r="A577" s="200"/>
      <c r="B577" s="200"/>
      <c r="C577" s="200"/>
      <c r="D577" s="200"/>
      <c r="E577" s="200"/>
      <c r="F577" s="200"/>
      <c r="G577" s="201"/>
      <c r="H577" s="200"/>
      <c r="I577" s="200"/>
      <c r="J577" s="200"/>
      <c r="K577" s="200"/>
      <c r="L577" s="200"/>
      <c r="M577" s="200"/>
      <c r="N577" s="200"/>
      <c r="O577" s="200"/>
      <c r="P577" s="200"/>
      <c r="Q577" s="200"/>
      <c r="R577" s="200"/>
      <c r="S577" s="200"/>
      <c r="T577" s="200"/>
    </row>
    <row r="578" spans="1:20" ht="16">
      <c r="A578" s="200"/>
      <c r="B578" s="200"/>
      <c r="C578" s="200"/>
      <c r="D578" s="200"/>
      <c r="E578" s="200"/>
      <c r="F578" s="200"/>
      <c r="G578" s="201"/>
      <c r="H578" s="200"/>
      <c r="I578" s="200"/>
      <c r="J578" s="200"/>
      <c r="K578" s="200"/>
      <c r="L578" s="200"/>
      <c r="M578" s="200"/>
      <c r="N578" s="200"/>
      <c r="O578" s="200"/>
      <c r="P578" s="200"/>
      <c r="Q578" s="200"/>
      <c r="R578" s="200"/>
      <c r="S578" s="200"/>
      <c r="T578" s="200"/>
    </row>
    <row r="579" spans="1:20" ht="16">
      <c r="A579" s="200"/>
      <c r="B579" s="200"/>
      <c r="C579" s="200"/>
      <c r="D579" s="200"/>
      <c r="E579" s="200"/>
      <c r="F579" s="200"/>
      <c r="G579" s="201"/>
      <c r="H579" s="200"/>
      <c r="I579" s="200"/>
      <c r="J579" s="200"/>
      <c r="K579" s="200"/>
      <c r="L579" s="200"/>
      <c r="M579" s="200"/>
      <c r="N579" s="200"/>
      <c r="O579" s="200"/>
      <c r="P579" s="200"/>
      <c r="Q579" s="200"/>
      <c r="R579" s="200"/>
      <c r="S579" s="200"/>
      <c r="T579" s="200"/>
    </row>
    <row r="580" spans="1:20" ht="16">
      <c r="A580" s="200"/>
      <c r="B580" s="200"/>
      <c r="C580" s="200"/>
      <c r="D580" s="200"/>
      <c r="E580" s="200"/>
      <c r="F580" s="200"/>
      <c r="G580" s="201"/>
      <c r="H580" s="200"/>
      <c r="I580" s="200"/>
      <c r="J580" s="200"/>
      <c r="K580" s="200"/>
      <c r="L580" s="200"/>
      <c r="M580" s="200"/>
      <c r="N580" s="200"/>
      <c r="O580" s="200"/>
      <c r="P580" s="200"/>
      <c r="Q580" s="200"/>
      <c r="R580" s="200"/>
      <c r="S580" s="200"/>
      <c r="T580" s="200"/>
    </row>
    <row r="581" spans="1:20" ht="16">
      <c r="A581" s="200"/>
      <c r="B581" s="200"/>
      <c r="C581" s="200"/>
      <c r="D581" s="200"/>
      <c r="E581" s="200"/>
      <c r="F581" s="200"/>
      <c r="G581" s="201"/>
      <c r="H581" s="200"/>
      <c r="I581" s="200"/>
      <c r="J581" s="200"/>
      <c r="K581" s="200"/>
      <c r="L581" s="200"/>
      <c r="M581" s="200"/>
      <c r="N581" s="200"/>
      <c r="O581" s="200"/>
      <c r="P581" s="200"/>
      <c r="Q581" s="200"/>
      <c r="R581" s="200"/>
      <c r="S581" s="200"/>
      <c r="T581" s="200"/>
    </row>
    <row r="582" spans="1:20" ht="16">
      <c r="A582" s="200"/>
      <c r="B582" s="200"/>
      <c r="C582" s="200"/>
      <c r="D582" s="200"/>
      <c r="E582" s="200"/>
      <c r="F582" s="200"/>
      <c r="G582" s="201"/>
      <c r="H582" s="200"/>
      <c r="I582" s="200"/>
      <c r="J582" s="200"/>
      <c r="K582" s="200"/>
      <c r="L582" s="200"/>
      <c r="M582" s="200"/>
      <c r="N582" s="200"/>
      <c r="O582" s="200"/>
      <c r="P582" s="200"/>
      <c r="Q582" s="200"/>
      <c r="R582" s="200"/>
      <c r="S582" s="200"/>
      <c r="T582" s="200"/>
    </row>
    <row r="583" spans="1:20" ht="16">
      <c r="A583" s="200"/>
      <c r="B583" s="200"/>
      <c r="C583" s="200"/>
      <c r="D583" s="200"/>
      <c r="E583" s="200"/>
      <c r="F583" s="200"/>
      <c r="G583" s="201"/>
      <c r="H583" s="200"/>
      <c r="I583" s="200"/>
      <c r="J583" s="200"/>
      <c r="K583" s="200"/>
      <c r="L583" s="200"/>
      <c r="M583" s="200"/>
      <c r="N583" s="200"/>
      <c r="O583" s="200"/>
      <c r="P583" s="200"/>
      <c r="Q583" s="200"/>
      <c r="R583" s="200"/>
      <c r="S583" s="200"/>
      <c r="T583" s="200"/>
    </row>
    <row r="584" spans="1:20" ht="16">
      <c r="A584" s="200"/>
      <c r="B584" s="200"/>
      <c r="C584" s="200"/>
      <c r="D584" s="200"/>
      <c r="E584" s="200"/>
      <c r="F584" s="200"/>
      <c r="G584" s="201"/>
      <c r="H584" s="200"/>
      <c r="I584" s="200"/>
      <c r="J584" s="200"/>
      <c r="K584" s="200"/>
      <c r="L584" s="200"/>
      <c r="M584" s="200"/>
      <c r="N584" s="200"/>
      <c r="O584" s="200"/>
      <c r="P584" s="200"/>
      <c r="Q584" s="200"/>
      <c r="R584" s="200"/>
      <c r="S584" s="200"/>
      <c r="T584" s="200"/>
    </row>
    <row r="585" spans="1:20" ht="16">
      <c r="A585" s="200"/>
      <c r="B585" s="200"/>
      <c r="C585" s="200"/>
      <c r="D585" s="200"/>
      <c r="E585" s="200"/>
      <c r="F585" s="200"/>
      <c r="G585" s="201"/>
      <c r="H585" s="200"/>
      <c r="I585" s="200"/>
      <c r="J585" s="200"/>
      <c r="K585" s="200"/>
      <c r="L585" s="200"/>
      <c r="M585" s="200"/>
      <c r="N585" s="200"/>
      <c r="O585" s="200"/>
      <c r="P585" s="200"/>
      <c r="Q585" s="200"/>
      <c r="R585" s="200"/>
      <c r="S585" s="200"/>
      <c r="T585" s="200"/>
    </row>
    <row r="586" spans="1:20" ht="16">
      <c r="A586" s="200"/>
      <c r="B586" s="200"/>
      <c r="C586" s="200"/>
      <c r="D586" s="200"/>
      <c r="E586" s="200"/>
      <c r="F586" s="200"/>
      <c r="G586" s="201"/>
      <c r="H586" s="200"/>
      <c r="I586" s="200"/>
      <c r="J586" s="200"/>
      <c r="K586" s="200"/>
      <c r="L586" s="200"/>
      <c r="M586" s="200"/>
      <c r="N586" s="200"/>
      <c r="O586" s="200"/>
      <c r="P586" s="200"/>
      <c r="Q586" s="200"/>
      <c r="R586" s="200"/>
      <c r="S586" s="200"/>
      <c r="T586" s="200"/>
    </row>
    <row r="587" spans="1:20" ht="16">
      <c r="A587" s="200"/>
      <c r="B587" s="200"/>
      <c r="C587" s="200"/>
      <c r="D587" s="200"/>
      <c r="E587" s="200"/>
      <c r="F587" s="200"/>
      <c r="G587" s="201"/>
      <c r="H587" s="200"/>
      <c r="I587" s="200"/>
      <c r="J587" s="200"/>
      <c r="K587" s="200"/>
      <c r="L587" s="200"/>
      <c r="M587" s="200"/>
      <c r="N587" s="200"/>
      <c r="O587" s="200"/>
      <c r="P587" s="200"/>
      <c r="Q587" s="200"/>
      <c r="R587" s="200"/>
      <c r="S587" s="200"/>
      <c r="T587" s="200"/>
    </row>
    <row r="588" spans="1:20" ht="16">
      <c r="A588" s="200"/>
      <c r="B588" s="200"/>
      <c r="C588" s="200"/>
      <c r="D588" s="200"/>
      <c r="E588" s="200"/>
      <c r="F588" s="200"/>
      <c r="G588" s="201"/>
      <c r="H588" s="200"/>
      <c r="I588" s="200"/>
      <c r="J588" s="200"/>
      <c r="K588" s="200"/>
      <c r="L588" s="200"/>
      <c r="M588" s="200"/>
      <c r="N588" s="200"/>
      <c r="O588" s="200"/>
      <c r="P588" s="200"/>
      <c r="Q588" s="200"/>
      <c r="R588" s="200"/>
      <c r="S588" s="200"/>
      <c r="T588" s="200"/>
    </row>
    <row r="589" spans="1:20" ht="16">
      <c r="A589" s="200"/>
      <c r="B589" s="200"/>
      <c r="C589" s="200"/>
      <c r="D589" s="200"/>
      <c r="E589" s="200"/>
      <c r="F589" s="200"/>
      <c r="G589" s="201"/>
      <c r="H589" s="200"/>
      <c r="I589" s="200"/>
      <c r="J589" s="200"/>
      <c r="K589" s="200"/>
      <c r="L589" s="200"/>
      <c r="M589" s="200"/>
      <c r="N589" s="200"/>
      <c r="O589" s="200"/>
      <c r="P589" s="200"/>
      <c r="Q589" s="200"/>
      <c r="R589" s="200"/>
      <c r="S589" s="200"/>
      <c r="T589" s="200"/>
    </row>
    <row r="590" spans="1:20" ht="16">
      <c r="A590" s="200"/>
      <c r="B590" s="200"/>
      <c r="C590" s="200"/>
      <c r="D590" s="200"/>
      <c r="E590" s="200"/>
      <c r="F590" s="200"/>
      <c r="G590" s="201"/>
      <c r="H590" s="200"/>
      <c r="I590" s="200"/>
      <c r="J590" s="200"/>
      <c r="K590" s="200"/>
      <c r="L590" s="200"/>
      <c r="M590" s="200"/>
      <c r="N590" s="200"/>
      <c r="O590" s="200"/>
      <c r="P590" s="200"/>
      <c r="Q590" s="200"/>
      <c r="R590" s="200"/>
      <c r="S590" s="200"/>
      <c r="T590" s="200"/>
    </row>
    <row r="591" spans="1:20" ht="16">
      <c r="A591" s="200"/>
      <c r="B591" s="200"/>
      <c r="C591" s="200"/>
      <c r="D591" s="200"/>
      <c r="E591" s="200"/>
      <c r="F591" s="200"/>
      <c r="G591" s="201"/>
      <c r="H591" s="200"/>
      <c r="I591" s="200"/>
      <c r="J591" s="200"/>
      <c r="K591" s="200"/>
      <c r="L591" s="200"/>
      <c r="M591" s="200"/>
      <c r="N591" s="200"/>
      <c r="O591" s="200"/>
      <c r="P591" s="200"/>
      <c r="Q591" s="200"/>
      <c r="R591" s="200"/>
      <c r="S591" s="200"/>
      <c r="T591" s="200"/>
    </row>
    <row r="592" spans="1:20" ht="16">
      <c r="A592" s="200"/>
      <c r="B592" s="200"/>
      <c r="C592" s="200"/>
      <c r="D592" s="200"/>
      <c r="E592" s="200"/>
      <c r="F592" s="200"/>
      <c r="G592" s="201"/>
      <c r="H592" s="200"/>
      <c r="I592" s="200"/>
      <c r="J592" s="200"/>
      <c r="K592" s="200"/>
      <c r="L592" s="200"/>
      <c r="M592" s="200"/>
      <c r="N592" s="200"/>
      <c r="O592" s="200"/>
      <c r="P592" s="200"/>
      <c r="Q592" s="200"/>
      <c r="R592" s="200"/>
      <c r="S592" s="200"/>
      <c r="T592" s="200"/>
    </row>
    <row r="593" spans="1:20" ht="16">
      <c r="A593" s="200"/>
      <c r="B593" s="200"/>
      <c r="C593" s="200"/>
      <c r="D593" s="200"/>
      <c r="E593" s="200"/>
      <c r="F593" s="200"/>
      <c r="G593" s="201"/>
      <c r="H593" s="200"/>
      <c r="I593" s="200"/>
      <c r="J593" s="200"/>
      <c r="K593" s="200"/>
      <c r="L593" s="200"/>
      <c r="M593" s="200"/>
      <c r="N593" s="200"/>
      <c r="O593" s="200"/>
      <c r="P593" s="200"/>
      <c r="Q593" s="200"/>
      <c r="R593" s="200"/>
      <c r="S593" s="200"/>
      <c r="T593" s="200"/>
    </row>
    <row r="594" spans="1:20" ht="16">
      <c r="A594" s="200"/>
      <c r="B594" s="200"/>
      <c r="C594" s="200"/>
      <c r="D594" s="200"/>
      <c r="E594" s="200"/>
      <c r="F594" s="200"/>
      <c r="G594" s="201"/>
      <c r="H594" s="200"/>
      <c r="I594" s="200"/>
      <c r="J594" s="200"/>
      <c r="K594" s="200"/>
      <c r="L594" s="200"/>
      <c r="M594" s="200"/>
      <c r="N594" s="200"/>
      <c r="O594" s="200"/>
      <c r="P594" s="200"/>
      <c r="Q594" s="200"/>
      <c r="R594" s="200"/>
      <c r="S594" s="200"/>
      <c r="T594" s="200"/>
    </row>
    <row r="595" spans="1:20" ht="16">
      <c r="A595" s="200"/>
      <c r="B595" s="200"/>
      <c r="C595" s="200"/>
      <c r="D595" s="200"/>
      <c r="E595" s="200"/>
      <c r="F595" s="200"/>
      <c r="G595" s="201"/>
      <c r="H595" s="200"/>
      <c r="I595" s="200"/>
      <c r="J595" s="200"/>
      <c r="K595" s="200"/>
      <c r="L595" s="200"/>
      <c r="M595" s="200"/>
      <c r="N595" s="200"/>
      <c r="O595" s="200"/>
      <c r="P595" s="200"/>
      <c r="Q595" s="200"/>
      <c r="R595" s="200"/>
      <c r="S595" s="200"/>
      <c r="T595" s="200"/>
    </row>
    <row r="596" spans="1:20" ht="16">
      <c r="A596" s="200"/>
      <c r="B596" s="200"/>
      <c r="C596" s="200"/>
      <c r="D596" s="200"/>
      <c r="E596" s="200"/>
      <c r="F596" s="200"/>
      <c r="G596" s="201"/>
      <c r="H596" s="200"/>
      <c r="I596" s="200"/>
      <c r="J596" s="200"/>
      <c r="K596" s="200"/>
      <c r="L596" s="200"/>
      <c r="M596" s="200"/>
      <c r="N596" s="200"/>
      <c r="O596" s="200"/>
      <c r="P596" s="200"/>
      <c r="Q596" s="200"/>
      <c r="R596" s="200"/>
      <c r="S596" s="200"/>
      <c r="T596" s="200"/>
    </row>
    <row r="597" spans="1:20" ht="16">
      <c r="A597" s="200"/>
      <c r="B597" s="200"/>
      <c r="C597" s="200"/>
      <c r="D597" s="200"/>
      <c r="E597" s="200"/>
      <c r="F597" s="200"/>
      <c r="G597" s="201"/>
      <c r="H597" s="200"/>
      <c r="I597" s="200"/>
      <c r="J597" s="200"/>
      <c r="K597" s="200"/>
      <c r="L597" s="200"/>
      <c r="M597" s="200"/>
      <c r="N597" s="200"/>
      <c r="O597" s="200"/>
      <c r="P597" s="200"/>
      <c r="Q597" s="200"/>
      <c r="R597" s="200"/>
      <c r="S597" s="200"/>
      <c r="T597" s="200"/>
    </row>
    <row r="598" spans="1:20" ht="16">
      <c r="A598" s="200"/>
      <c r="B598" s="200"/>
      <c r="C598" s="200"/>
      <c r="D598" s="200"/>
      <c r="E598" s="200"/>
      <c r="F598" s="200"/>
      <c r="G598" s="201"/>
      <c r="H598" s="200"/>
      <c r="I598" s="200"/>
      <c r="J598" s="200"/>
      <c r="K598" s="200"/>
      <c r="L598" s="200"/>
      <c r="M598" s="200"/>
      <c r="N598" s="200"/>
      <c r="O598" s="200"/>
      <c r="P598" s="200"/>
      <c r="Q598" s="200"/>
      <c r="R598" s="200"/>
      <c r="S598" s="200"/>
      <c r="T598" s="200"/>
    </row>
    <row r="599" spans="1:20" ht="16">
      <c r="A599" s="200"/>
      <c r="B599" s="200"/>
      <c r="C599" s="200"/>
      <c r="D599" s="200"/>
      <c r="E599" s="200"/>
      <c r="F599" s="200"/>
      <c r="G599" s="201"/>
      <c r="H599" s="200"/>
      <c r="I599" s="200"/>
      <c r="J599" s="200"/>
      <c r="K599" s="200"/>
      <c r="L599" s="200"/>
      <c r="M599" s="200"/>
      <c r="N599" s="200"/>
      <c r="O599" s="200"/>
      <c r="P599" s="200"/>
      <c r="Q599" s="200"/>
      <c r="R599" s="200"/>
      <c r="S599" s="200"/>
      <c r="T599" s="200"/>
    </row>
    <row r="600" spans="1:20" ht="16">
      <c r="A600" s="200"/>
      <c r="B600" s="200"/>
      <c r="C600" s="200"/>
      <c r="D600" s="200"/>
      <c r="E600" s="200"/>
      <c r="F600" s="200"/>
      <c r="G600" s="201"/>
      <c r="H600" s="200"/>
      <c r="I600" s="200"/>
      <c r="J600" s="200"/>
      <c r="K600" s="200"/>
      <c r="L600" s="200"/>
      <c r="M600" s="200"/>
      <c r="N600" s="200"/>
      <c r="O600" s="200"/>
      <c r="P600" s="200"/>
      <c r="Q600" s="200"/>
      <c r="R600" s="200"/>
      <c r="S600" s="200"/>
      <c r="T600" s="200"/>
    </row>
    <row r="601" spans="1:20" ht="16">
      <c r="A601" s="200"/>
      <c r="B601" s="200"/>
      <c r="C601" s="200"/>
      <c r="D601" s="200"/>
      <c r="E601" s="200"/>
      <c r="F601" s="200"/>
      <c r="G601" s="201"/>
      <c r="H601" s="200"/>
      <c r="I601" s="200"/>
      <c r="J601" s="200"/>
      <c r="K601" s="200"/>
      <c r="L601" s="200"/>
      <c r="M601" s="200"/>
      <c r="N601" s="200"/>
      <c r="O601" s="200"/>
      <c r="P601" s="200"/>
      <c r="Q601" s="200"/>
      <c r="R601" s="200"/>
      <c r="S601" s="200"/>
      <c r="T601" s="200"/>
    </row>
    <row r="602" spans="1:20" ht="16">
      <c r="A602" s="200"/>
      <c r="B602" s="200"/>
      <c r="C602" s="200"/>
      <c r="D602" s="200"/>
      <c r="E602" s="200"/>
      <c r="F602" s="200"/>
      <c r="G602" s="201"/>
      <c r="H602" s="200"/>
      <c r="I602" s="200"/>
      <c r="J602" s="200"/>
      <c r="K602" s="200"/>
      <c r="L602" s="200"/>
      <c r="M602" s="200"/>
      <c r="N602" s="200"/>
      <c r="O602" s="200"/>
      <c r="P602" s="200"/>
      <c r="Q602" s="200"/>
      <c r="R602" s="200"/>
      <c r="S602" s="200"/>
      <c r="T602" s="200"/>
    </row>
    <row r="603" spans="1:20" ht="16">
      <c r="A603" s="200"/>
      <c r="B603" s="200"/>
      <c r="C603" s="200"/>
      <c r="D603" s="200"/>
      <c r="E603" s="200"/>
      <c r="F603" s="200"/>
      <c r="G603" s="201"/>
      <c r="H603" s="200"/>
      <c r="I603" s="200"/>
      <c r="J603" s="200"/>
      <c r="K603" s="200"/>
      <c r="L603" s="200"/>
      <c r="M603" s="200"/>
      <c r="N603" s="200"/>
      <c r="O603" s="200"/>
      <c r="P603" s="200"/>
      <c r="Q603" s="200"/>
      <c r="R603" s="200"/>
      <c r="S603" s="200"/>
      <c r="T603" s="200"/>
    </row>
    <row r="604" spans="1:20" ht="16">
      <c r="A604" s="200"/>
      <c r="B604" s="200"/>
      <c r="C604" s="200"/>
      <c r="D604" s="200"/>
      <c r="E604" s="200"/>
      <c r="F604" s="200"/>
      <c r="G604" s="201"/>
      <c r="H604" s="200"/>
      <c r="I604" s="200"/>
      <c r="J604" s="200"/>
      <c r="K604" s="200"/>
      <c r="L604" s="200"/>
      <c r="M604" s="200"/>
      <c r="N604" s="200"/>
      <c r="O604" s="200"/>
      <c r="P604" s="200"/>
      <c r="Q604" s="200"/>
      <c r="R604" s="200"/>
      <c r="S604" s="200"/>
      <c r="T604" s="200"/>
    </row>
    <row r="605" spans="1:20" ht="16">
      <c r="A605" s="200"/>
      <c r="B605" s="200"/>
      <c r="C605" s="200"/>
      <c r="D605" s="200"/>
      <c r="E605" s="200"/>
      <c r="F605" s="200"/>
      <c r="G605" s="201"/>
      <c r="H605" s="200"/>
      <c r="I605" s="200"/>
      <c r="J605" s="200"/>
      <c r="K605" s="200"/>
      <c r="L605" s="200"/>
      <c r="M605" s="200"/>
      <c r="N605" s="200"/>
      <c r="O605" s="200"/>
      <c r="P605" s="200"/>
      <c r="Q605" s="200"/>
      <c r="R605" s="200"/>
      <c r="S605" s="200"/>
      <c r="T605" s="200"/>
    </row>
    <row r="606" spans="1:20" ht="16">
      <c r="A606" s="200"/>
      <c r="B606" s="200"/>
      <c r="C606" s="200"/>
      <c r="D606" s="200"/>
      <c r="E606" s="200"/>
      <c r="F606" s="200"/>
      <c r="G606" s="201"/>
      <c r="H606" s="200"/>
      <c r="I606" s="200"/>
      <c r="J606" s="200"/>
      <c r="K606" s="200"/>
      <c r="L606" s="200"/>
      <c r="M606" s="200"/>
      <c r="N606" s="200"/>
      <c r="O606" s="200"/>
      <c r="P606" s="200"/>
      <c r="Q606" s="200"/>
      <c r="R606" s="200"/>
      <c r="S606" s="200"/>
      <c r="T606" s="200"/>
    </row>
    <row r="607" spans="1:20" ht="16">
      <c r="A607" s="200"/>
      <c r="B607" s="200"/>
      <c r="C607" s="200"/>
      <c r="D607" s="200"/>
      <c r="E607" s="200"/>
      <c r="F607" s="200"/>
      <c r="G607" s="201"/>
      <c r="H607" s="200"/>
      <c r="I607" s="200"/>
      <c r="J607" s="200"/>
      <c r="K607" s="200"/>
      <c r="L607" s="200"/>
      <c r="M607" s="200"/>
      <c r="N607" s="200"/>
      <c r="O607" s="200"/>
      <c r="P607" s="200"/>
      <c r="Q607" s="200"/>
      <c r="R607" s="200"/>
      <c r="S607" s="200"/>
      <c r="T607" s="200"/>
    </row>
    <row r="608" spans="1:20" ht="16">
      <c r="A608" s="200"/>
      <c r="B608" s="200"/>
      <c r="C608" s="200"/>
      <c r="D608" s="200"/>
      <c r="E608" s="200"/>
      <c r="F608" s="200"/>
      <c r="G608" s="201"/>
      <c r="H608" s="200"/>
      <c r="I608" s="200"/>
      <c r="J608" s="200"/>
      <c r="K608" s="200"/>
      <c r="L608" s="200"/>
      <c r="M608" s="200"/>
      <c r="N608" s="200"/>
      <c r="O608" s="200"/>
      <c r="P608" s="200"/>
      <c r="Q608" s="200"/>
      <c r="R608" s="200"/>
      <c r="S608" s="200"/>
      <c r="T608" s="200"/>
    </row>
    <row r="609" spans="1:20" ht="16">
      <c r="A609" s="200"/>
      <c r="B609" s="200"/>
      <c r="C609" s="200"/>
      <c r="D609" s="200"/>
      <c r="E609" s="200"/>
      <c r="F609" s="200"/>
      <c r="G609" s="201"/>
      <c r="H609" s="200"/>
      <c r="I609" s="200"/>
      <c r="J609" s="200"/>
      <c r="K609" s="200"/>
      <c r="L609" s="200"/>
      <c r="M609" s="200"/>
      <c r="N609" s="200"/>
      <c r="O609" s="200"/>
      <c r="P609" s="200"/>
      <c r="Q609" s="200"/>
      <c r="R609" s="200"/>
      <c r="S609" s="200"/>
      <c r="T609" s="200"/>
    </row>
    <row r="610" spans="1:20" ht="16">
      <c r="A610" s="200"/>
      <c r="B610" s="200"/>
      <c r="C610" s="200"/>
      <c r="D610" s="200"/>
      <c r="E610" s="200"/>
      <c r="F610" s="200"/>
      <c r="G610" s="201"/>
      <c r="H610" s="200"/>
      <c r="I610" s="200"/>
      <c r="J610" s="200"/>
      <c r="K610" s="200"/>
      <c r="L610" s="200"/>
      <c r="M610" s="200"/>
      <c r="N610" s="200"/>
      <c r="O610" s="200"/>
      <c r="P610" s="200"/>
      <c r="Q610" s="200"/>
      <c r="R610" s="200"/>
      <c r="S610" s="200"/>
      <c r="T610" s="200"/>
    </row>
    <row r="611" spans="1:20" ht="16">
      <c r="A611" s="200"/>
      <c r="B611" s="200"/>
      <c r="C611" s="200"/>
      <c r="D611" s="200"/>
      <c r="E611" s="200"/>
      <c r="F611" s="200"/>
      <c r="G611" s="201"/>
      <c r="H611" s="200"/>
      <c r="I611" s="200"/>
      <c r="J611" s="200"/>
      <c r="K611" s="200"/>
      <c r="L611" s="200"/>
      <c r="M611" s="200"/>
      <c r="N611" s="200"/>
      <c r="O611" s="200"/>
      <c r="P611" s="200"/>
      <c r="Q611" s="200"/>
      <c r="R611" s="200"/>
      <c r="S611" s="200"/>
      <c r="T611" s="200"/>
    </row>
    <row r="612" spans="1:20" ht="16">
      <c r="A612" s="200"/>
      <c r="B612" s="200"/>
      <c r="C612" s="200"/>
      <c r="D612" s="200"/>
      <c r="E612" s="200"/>
      <c r="F612" s="200"/>
      <c r="G612" s="201"/>
      <c r="H612" s="200"/>
      <c r="I612" s="200"/>
      <c r="J612" s="200"/>
      <c r="K612" s="200"/>
      <c r="L612" s="200"/>
      <c r="M612" s="200"/>
      <c r="N612" s="200"/>
      <c r="O612" s="200"/>
      <c r="P612" s="200"/>
      <c r="Q612" s="200"/>
      <c r="R612" s="200"/>
      <c r="S612" s="200"/>
      <c r="T612" s="200"/>
    </row>
    <row r="613" spans="1:20" ht="16">
      <c r="A613" s="200"/>
      <c r="B613" s="200"/>
      <c r="C613" s="200"/>
      <c r="D613" s="200"/>
      <c r="E613" s="200"/>
      <c r="F613" s="200"/>
      <c r="G613" s="201"/>
      <c r="H613" s="200"/>
      <c r="I613" s="200"/>
      <c r="J613" s="200"/>
      <c r="K613" s="200"/>
      <c r="L613" s="200"/>
      <c r="M613" s="200"/>
      <c r="N613" s="200"/>
      <c r="O613" s="200"/>
      <c r="P613" s="200"/>
      <c r="Q613" s="200"/>
      <c r="R613" s="200"/>
      <c r="S613" s="200"/>
      <c r="T613" s="200"/>
    </row>
    <row r="614" spans="1:20" ht="16">
      <c r="A614" s="200"/>
      <c r="B614" s="200"/>
      <c r="C614" s="200"/>
      <c r="D614" s="200"/>
      <c r="E614" s="200"/>
      <c r="F614" s="200"/>
      <c r="G614" s="201"/>
      <c r="H614" s="200"/>
      <c r="I614" s="200"/>
      <c r="J614" s="200"/>
      <c r="K614" s="200"/>
      <c r="L614" s="200"/>
      <c r="M614" s="200"/>
      <c r="N614" s="200"/>
      <c r="O614" s="200"/>
      <c r="P614" s="200"/>
      <c r="Q614" s="200"/>
      <c r="R614" s="200"/>
      <c r="S614" s="200"/>
      <c r="T614" s="200"/>
    </row>
    <row r="615" spans="1:20" ht="16">
      <c r="A615" s="200"/>
      <c r="B615" s="200"/>
      <c r="C615" s="200"/>
      <c r="D615" s="200"/>
      <c r="E615" s="200"/>
      <c r="F615" s="200"/>
      <c r="G615" s="201"/>
      <c r="H615" s="200"/>
      <c r="I615" s="200"/>
      <c r="J615" s="200"/>
      <c r="K615" s="200"/>
      <c r="L615" s="200"/>
      <c r="M615" s="200"/>
      <c r="N615" s="200"/>
      <c r="O615" s="200"/>
      <c r="P615" s="200"/>
      <c r="Q615" s="200"/>
      <c r="R615" s="200"/>
      <c r="S615" s="200"/>
      <c r="T615" s="200"/>
    </row>
    <row r="616" spans="1:20" ht="16">
      <c r="A616" s="200"/>
      <c r="B616" s="200"/>
      <c r="C616" s="200"/>
      <c r="D616" s="200"/>
      <c r="E616" s="200"/>
      <c r="F616" s="200"/>
      <c r="G616" s="201"/>
      <c r="H616" s="200"/>
      <c r="I616" s="200"/>
      <c r="J616" s="200"/>
      <c r="K616" s="200"/>
      <c r="L616" s="200"/>
      <c r="M616" s="200"/>
      <c r="N616" s="200"/>
      <c r="O616" s="200"/>
      <c r="P616" s="200"/>
      <c r="Q616" s="200"/>
      <c r="R616" s="200"/>
      <c r="S616" s="200"/>
      <c r="T616" s="200"/>
    </row>
    <row r="617" spans="1:20" ht="16">
      <c r="A617" s="200"/>
      <c r="B617" s="200"/>
      <c r="C617" s="200"/>
      <c r="D617" s="200"/>
      <c r="E617" s="200"/>
      <c r="F617" s="200"/>
      <c r="G617" s="201"/>
      <c r="H617" s="200"/>
      <c r="I617" s="200"/>
      <c r="J617" s="200"/>
      <c r="K617" s="200"/>
      <c r="L617" s="200"/>
      <c r="M617" s="200"/>
      <c r="N617" s="200"/>
      <c r="O617" s="200"/>
      <c r="P617" s="200"/>
      <c r="Q617" s="200"/>
      <c r="R617" s="200"/>
      <c r="S617" s="200"/>
      <c r="T617" s="200"/>
    </row>
    <row r="618" spans="1:20" ht="16">
      <c r="A618" s="200"/>
      <c r="B618" s="200"/>
      <c r="C618" s="200"/>
      <c r="D618" s="200"/>
      <c r="E618" s="200"/>
      <c r="F618" s="200"/>
      <c r="G618" s="201"/>
      <c r="H618" s="200"/>
      <c r="I618" s="200"/>
      <c r="J618" s="200"/>
      <c r="K618" s="200"/>
      <c r="L618" s="200"/>
      <c r="M618" s="200"/>
      <c r="N618" s="200"/>
      <c r="O618" s="200"/>
      <c r="P618" s="200"/>
      <c r="Q618" s="200"/>
      <c r="R618" s="200"/>
      <c r="S618" s="200"/>
      <c r="T618" s="200"/>
    </row>
    <row r="619" spans="1:20" ht="16">
      <c r="A619" s="200"/>
      <c r="B619" s="200"/>
      <c r="C619" s="200"/>
      <c r="D619" s="200"/>
      <c r="E619" s="200"/>
      <c r="F619" s="200"/>
      <c r="G619" s="201"/>
      <c r="H619" s="200"/>
      <c r="I619" s="200"/>
      <c r="J619" s="200"/>
      <c r="K619" s="200"/>
      <c r="L619" s="200"/>
      <c r="M619" s="200"/>
      <c r="N619" s="200"/>
      <c r="O619" s="200"/>
      <c r="P619" s="200"/>
      <c r="Q619" s="200"/>
      <c r="R619" s="200"/>
      <c r="S619" s="200"/>
      <c r="T619" s="200"/>
    </row>
    <row r="620" spans="1:20" ht="16">
      <c r="A620" s="200"/>
      <c r="B620" s="200"/>
      <c r="C620" s="200"/>
      <c r="D620" s="200"/>
      <c r="E620" s="200"/>
      <c r="F620" s="200"/>
      <c r="G620" s="201"/>
      <c r="H620" s="200"/>
      <c r="I620" s="200"/>
      <c r="J620" s="200"/>
      <c r="K620" s="200"/>
      <c r="L620" s="200"/>
      <c r="M620" s="200"/>
      <c r="N620" s="200"/>
      <c r="O620" s="200"/>
      <c r="P620" s="200"/>
      <c r="Q620" s="200"/>
      <c r="R620" s="200"/>
      <c r="S620" s="200"/>
      <c r="T620" s="200"/>
    </row>
    <row r="621" spans="1:20" ht="16">
      <c r="A621" s="200"/>
      <c r="B621" s="200"/>
      <c r="C621" s="200"/>
      <c r="D621" s="200"/>
      <c r="E621" s="200"/>
      <c r="F621" s="200"/>
      <c r="G621" s="201"/>
      <c r="H621" s="200"/>
      <c r="I621" s="200"/>
      <c r="J621" s="200"/>
      <c r="K621" s="200"/>
      <c r="L621" s="200"/>
      <c r="M621" s="200"/>
      <c r="N621" s="200"/>
      <c r="O621" s="200"/>
      <c r="P621" s="200"/>
      <c r="Q621" s="200"/>
      <c r="R621" s="200"/>
      <c r="S621" s="200"/>
      <c r="T621" s="200"/>
    </row>
    <row r="622" spans="1:20" ht="16">
      <c r="A622" s="200"/>
      <c r="B622" s="200"/>
      <c r="C622" s="200"/>
      <c r="D622" s="200"/>
      <c r="E622" s="200"/>
      <c r="F622" s="200"/>
      <c r="G622" s="201"/>
      <c r="H622" s="200"/>
      <c r="I622" s="200"/>
      <c r="J622" s="200"/>
      <c r="K622" s="200"/>
      <c r="L622" s="200"/>
      <c r="M622" s="200"/>
      <c r="N622" s="200"/>
      <c r="O622" s="200"/>
      <c r="P622" s="200"/>
      <c r="Q622" s="200"/>
      <c r="R622" s="200"/>
      <c r="S622" s="200"/>
      <c r="T622" s="200"/>
    </row>
    <row r="623" spans="1:20" ht="16">
      <c r="A623" s="200"/>
      <c r="B623" s="200"/>
      <c r="C623" s="200"/>
      <c r="D623" s="200"/>
      <c r="E623" s="200"/>
      <c r="F623" s="200"/>
      <c r="G623" s="201"/>
      <c r="H623" s="200"/>
      <c r="I623" s="200"/>
      <c r="J623" s="200"/>
      <c r="K623" s="200"/>
      <c r="L623" s="200"/>
      <c r="M623" s="200"/>
      <c r="N623" s="200"/>
      <c r="O623" s="200"/>
      <c r="P623" s="200"/>
      <c r="Q623" s="200"/>
      <c r="R623" s="200"/>
      <c r="S623" s="200"/>
      <c r="T623" s="200"/>
    </row>
    <row r="624" spans="1:20" ht="16">
      <c r="A624" s="200"/>
      <c r="B624" s="200"/>
      <c r="C624" s="200"/>
      <c r="D624" s="200"/>
      <c r="E624" s="200"/>
      <c r="F624" s="200"/>
      <c r="G624" s="201"/>
      <c r="H624" s="200"/>
      <c r="I624" s="200"/>
      <c r="J624" s="200"/>
      <c r="K624" s="200"/>
      <c r="L624" s="200"/>
      <c r="M624" s="200"/>
      <c r="N624" s="200"/>
      <c r="O624" s="200"/>
      <c r="P624" s="200"/>
      <c r="Q624" s="200"/>
      <c r="R624" s="200"/>
      <c r="S624" s="200"/>
      <c r="T624" s="200"/>
    </row>
    <row r="625" spans="1:20" ht="16">
      <c r="A625" s="200"/>
      <c r="B625" s="200"/>
      <c r="C625" s="200"/>
      <c r="D625" s="200"/>
      <c r="E625" s="200"/>
      <c r="F625" s="200"/>
      <c r="G625" s="201"/>
      <c r="H625" s="200"/>
      <c r="I625" s="200"/>
      <c r="J625" s="200"/>
      <c r="K625" s="200"/>
      <c r="L625" s="200"/>
      <c r="M625" s="200"/>
      <c r="N625" s="200"/>
      <c r="O625" s="200"/>
      <c r="P625" s="200"/>
      <c r="Q625" s="200"/>
      <c r="R625" s="200"/>
      <c r="S625" s="200"/>
      <c r="T625" s="200"/>
    </row>
    <row r="626" spans="1:20" ht="16">
      <c r="A626" s="200"/>
      <c r="B626" s="200"/>
      <c r="C626" s="200"/>
      <c r="D626" s="200"/>
      <c r="E626" s="200"/>
      <c r="F626" s="200"/>
      <c r="G626" s="201"/>
      <c r="H626" s="200"/>
      <c r="I626" s="200"/>
      <c r="J626" s="200"/>
      <c r="K626" s="200"/>
      <c r="L626" s="200"/>
      <c r="M626" s="200"/>
      <c r="N626" s="200"/>
      <c r="O626" s="200"/>
      <c r="P626" s="200"/>
      <c r="Q626" s="200"/>
      <c r="R626" s="200"/>
      <c r="S626" s="200"/>
      <c r="T626" s="200"/>
    </row>
    <row r="627" spans="1:20" ht="16">
      <c r="A627" s="200"/>
      <c r="B627" s="200"/>
      <c r="C627" s="200"/>
      <c r="D627" s="200"/>
      <c r="E627" s="200"/>
      <c r="F627" s="200"/>
      <c r="G627" s="201"/>
      <c r="H627" s="200"/>
      <c r="I627" s="200"/>
      <c r="J627" s="200"/>
      <c r="K627" s="200"/>
      <c r="L627" s="200"/>
      <c r="M627" s="200"/>
      <c r="N627" s="200"/>
      <c r="O627" s="200"/>
      <c r="P627" s="200"/>
      <c r="Q627" s="200"/>
      <c r="R627" s="200"/>
      <c r="S627" s="200"/>
      <c r="T627" s="200"/>
    </row>
    <row r="628" spans="1:20" ht="16">
      <c r="A628" s="200"/>
      <c r="B628" s="200"/>
      <c r="C628" s="200"/>
      <c r="D628" s="200"/>
      <c r="E628" s="200"/>
      <c r="F628" s="200"/>
      <c r="G628" s="201"/>
      <c r="H628" s="200"/>
      <c r="I628" s="200"/>
      <c r="J628" s="200"/>
      <c r="K628" s="200"/>
      <c r="L628" s="200"/>
      <c r="M628" s="200"/>
      <c r="N628" s="200"/>
      <c r="O628" s="200"/>
      <c r="P628" s="200"/>
      <c r="Q628" s="200"/>
      <c r="R628" s="200"/>
      <c r="S628" s="200"/>
      <c r="T628" s="200"/>
    </row>
    <row r="629" spans="1:20" ht="16">
      <c r="A629" s="200"/>
      <c r="B629" s="200"/>
      <c r="C629" s="200"/>
      <c r="D629" s="200"/>
      <c r="E629" s="200"/>
      <c r="F629" s="200"/>
      <c r="G629" s="201"/>
      <c r="H629" s="200"/>
      <c r="I629" s="200"/>
      <c r="J629" s="200"/>
      <c r="K629" s="200"/>
      <c r="L629" s="200"/>
      <c r="M629" s="200"/>
      <c r="N629" s="200"/>
      <c r="O629" s="200"/>
      <c r="P629" s="200"/>
      <c r="Q629" s="200"/>
      <c r="R629" s="200"/>
      <c r="S629" s="200"/>
      <c r="T629" s="200"/>
    </row>
    <row r="630" spans="1:20" ht="16">
      <c r="A630" s="200"/>
      <c r="B630" s="200"/>
      <c r="C630" s="200"/>
      <c r="D630" s="200"/>
      <c r="E630" s="200"/>
      <c r="F630" s="200"/>
      <c r="G630" s="201"/>
      <c r="H630" s="200"/>
      <c r="I630" s="200"/>
      <c r="J630" s="200"/>
      <c r="K630" s="200"/>
      <c r="L630" s="200"/>
      <c r="M630" s="200"/>
      <c r="N630" s="200"/>
      <c r="O630" s="200"/>
      <c r="P630" s="200"/>
      <c r="Q630" s="200"/>
      <c r="R630" s="200"/>
      <c r="S630" s="200"/>
      <c r="T630" s="200"/>
    </row>
    <row r="631" spans="1:20" ht="16">
      <c r="A631" s="200"/>
      <c r="B631" s="200"/>
      <c r="C631" s="200"/>
      <c r="D631" s="200"/>
      <c r="E631" s="200"/>
      <c r="F631" s="200"/>
      <c r="G631" s="201"/>
      <c r="H631" s="200"/>
      <c r="I631" s="200"/>
      <c r="J631" s="200"/>
      <c r="K631" s="200"/>
      <c r="L631" s="200"/>
      <c r="M631" s="200"/>
      <c r="N631" s="200"/>
      <c r="O631" s="200"/>
      <c r="P631" s="200"/>
      <c r="Q631" s="200"/>
      <c r="R631" s="200"/>
      <c r="S631" s="200"/>
      <c r="T631" s="200"/>
    </row>
    <row r="632" spans="1:20" ht="16">
      <c r="A632" s="200"/>
      <c r="B632" s="200"/>
      <c r="C632" s="200"/>
      <c r="D632" s="200"/>
      <c r="E632" s="200"/>
      <c r="F632" s="200"/>
      <c r="G632" s="201"/>
      <c r="H632" s="200"/>
      <c r="I632" s="200"/>
      <c r="J632" s="200"/>
      <c r="K632" s="200"/>
      <c r="L632" s="200"/>
      <c r="M632" s="200"/>
      <c r="N632" s="200"/>
      <c r="O632" s="200"/>
      <c r="P632" s="200"/>
      <c r="Q632" s="200"/>
      <c r="R632" s="200"/>
      <c r="S632" s="200"/>
      <c r="T632" s="200"/>
    </row>
    <row r="633" spans="1:20" ht="16">
      <c r="A633" s="200"/>
      <c r="B633" s="200"/>
      <c r="C633" s="200"/>
      <c r="D633" s="200"/>
      <c r="E633" s="200"/>
      <c r="F633" s="200"/>
      <c r="G633" s="201"/>
      <c r="H633" s="200"/>
      <c r="I633" s="200"/>
      <c r="J633" s="200"/>
      <c r="K633" s="200"/>
      <c r="L633" s="200"/>
      <c r="M633" s="200"/>
      <c r="N633" s="200"/>
      <c r="O633" s="200"/>
      <c r="P633" s="200"/>
      <c r="Q633" s="200"/>
      <c r="R633" s="200"/>
      <c r="S633" s="200"/>
      <c r="T633" s="200"/>
    </row>
    <row r="634" spans="1:20" ht="16">
      <c r="A634" s="200"/>
      <c r="B634" s="200"/>
      <c r="C634" s="200"/>
      <c r="D634" s="200"/>
      <c r="E634" s="200"/>
      <c r="F634" s="200"/>
      <c r="G634" s="201"/>
      <c r="H634" s="200"/>
      <c r="I634" s="200"/>
      <c r="J634" s="200"/>
      <c r="K634" s="200"/>
      <c r="L634" s="200"/>
      <c r="M634" s="200"/>
      <c r="N634" s="200"/>
      <c r="O634" s="200"/>
      <c r="P634" s="200"/>
      <c r="Q634" s="200"/>
      <c r="R634" s="200"/>
      <c r="S634" s="200"/>
      <c r="T634" s="200"/>
    </row>
    <row r="635" spans="1:20" ht="16">
      <c r="A635" s="200"/>
      <c r="B635" s="200"/>
      <c r="C635" s="200"/>
      <c r="D635" s="200"/>
      <c r="E635" s="200"/>
      <c r="F635" s="200"/>
      <c r="G635" s="201"/>
      <c r="H635" s="200"/>
      <c r="I635" s="200"/>
      <c r="J635" s="200"/>
      <c r="K635" s="200"/>
      <c r="L635" s="200"/>
      <c r="M635" s="200"/>
      <c r="N635" s="200"/>
      <c r="O635" s="200"/>
      <c r="P635" s="200"/>
      <c r="Q635" s="200"/>
      <c r="R635" s="200"/>
      <c r="S635" s="200"/>
      <c r="T635" s="200"/>
    </row>
    <row r="636" spans="1:20" ht="16">
      <c r="A636" s="200"/>
      <c r="B636" s="200"/>
      <c r="C636" s="200"/>
      <c r="D636" s="200"/>
      <c r="E636" s="200"/>
      <c r="F636" s="200"/>
      <c r="G636" s="201"/>
      <c r="H636" s="200"/>
      <c r="I636" s="200"/>
      <c r="J636" s="200"/>
      <c r="K636" s="200"/>
      <c r="L636" s="200"/>
      <c r="M636" s="200"/>
      <c r="N636" s="200"/>
      <c r="O636" s="200"/>
      <c r="P636" s="200"/>
      <c r="Q636" s="200"/>
      <c r="R636" s="200"/>
      <c r="S636" s="200"/>
      <c r="T636" s="200"/>
    </row>
    <row r="637" spans="1:20" ht="16">
      <c r="A637" s="200"/>
      <c r="B637" s="200"/>
      <c r="C637" s="200"/>
      <c r="D637" s="200"/>
      <c r="E637" s="200"/>
      <c r="F637" s="200"/>
      <c r="G637" s="201"/>
      <c r="H637" s="200"/>
      <c r="I637" s="200"/>
      <c r="J637" s="200"/>
      <c r="K637" s="200"/>
      <c r="L637" s="200"/>
      <c r="M637" s="200"/>
      <c r="N637" s="200"/>
      <c r="O637" s="200"/>
      <c r="P637" s="200"/>
      <c r="Q637" s="200"/>
      <c r="R637" s="200"/>
      <c r="S637" s="200"/>
      <c r="T637" s="200"/>
    </row>
    <row r="638" spans="1:20" ht="16">
      <c r="A638" s="200"/>
      <c r="B638" s="200"/>
      <c r="C638" s="200"/>
      <c r="D638" s="200"/>
      <c r="E638" s="200"/>
      <c r="F638" s="200"/>
      <c r="G638" s="201"/>
      <c r="H638" s="200"/>
      <c r="I638" s="200"/>
      <c r="J638" s="200"/>
      <c r="K638" s="200"/>
      <c r="L638" s="200"/>
      <c r="M638" s="200"/>
      <c r="N638" s="200"/>
      <c r="O638" s="200"/>
      <c r="P638" s="200"/>
      <c r="Q638" s="200"/>
      <c r="R638" s="200"/>
      <c r="S638" s="200"/>
      <c r="T638" s="200"/>
    </row>
    <row r="639" spans="1:20" ht="16">
      <c r="A639" s="200"/>
      <c r="B639" s="200"/>
      <c r="C639" s="200"/>
      <c r="D639" s="200"/>
      <c r="E639" s="200"/>
      <c r="F639" s="200"/>
      <c r="G639" s="201"/>
      <c r="H639" s="200"/>
      <c r="I639" s="200"/>
      <c r="J639" s="200"/>
      <c r="K639" s="200"/>
      <c r="L639" s="200"/>
      <c r="M639" s="200"/>
      <c r="N639" s="200"/>
      <c r="O639" s="200"/>
      <c r="P639" s="200"/>
      <c r="Q639" s="200"/>
      <c r="R639" s="200"/>
      <c r="S639" s="200"/>
      <c r="T639" s="200"/>
    </row>
    <row r="640" spans="1:20" ht="16">
      <c r="A640" s="200"/>
      <c r="B640" s="200"/>
      <c r="C640" s="200"/>
      <c r="D640" s="200"/>
      <c r="E640" s="200"/>
      <c r="F640" s="200"/>
      <c r="G640" s="201"/>
      <c r="H640" s="200"/>
      <c r="I640" s="200"/>
      <c r="J640" s="200"/>
      <c r="K640" s="200"/>
      <c r="L640" s="200"/>
      <c r="M640" s="200"/>
      <c r="N640" s="200"/>
      <c r="O640" s="200"/>
      <c r="P640" s="200"/>
      <c r="Q640" s="200"/>
      <c r="R640" s="200"/>
      <c r="S640" s="200"/>
      <c r="T640" s="200"/>
    </row>
    <row r="641" spans="1:20" ht="16">
      <c r="A641" s="200"/>
      <c r="B641" s="200"/>
      <c r="C641" s="200"/>
      <c r="D641" s="200"/>
      <c r="E641" s="200"/>
      <c r="F641" s="200"/>
      <c r="G641" s="201"/>
      <c r="H641" s="200"/>
      <c r="I641" s="200"/>
      <c r="J641" s="200"/>
      <c r="K641" s="200"/>
      <c r="L641" s="200"/>
      <c r="M641" s="200"/>
      <c r="N641" s="200"/>
      <c r="O641" s="200"/>
      <c r="P641" s="200"/>
      <c r="Q641" s="200"/>
      <c r="R641" s="200"/>
      <c r="S641" s="200"/>
      <c r="T641" s="200"/>
    </row>
    <row r="642" spans="1:20" ht="16">
      <c r="A642" s="200"/>
      <c r="B642" s="200"/>
      <c r="C642" s="200"/>
      <c r="D642" s="200"/>
      <c r="E642" s="200"/>
      <c r="F642" s="200"/>
      <c r="G642" s="201"/>
      <c r="H642" s="200"/>
      <c r="I642" s="200"/>
      <c r="J642" s="200"/>
      <c r="K642" s="200"/>
      <c r="L642" s="200"/>
      <c r="M642" s="200"/>
      <c r="N642" s="200"/>
      <c r="O642" s="200"/>
      <c r="P642" s="200"/>
      <c r="Q642" s="200"/>
      <c r="R642" s="200"/>
      <c r="S642" s="200"/>
      <c r="T642" s="200"/>
    </row>
    <row r="643" spans="1:20" ht="16">
      <c r="A643" s="200"/>
      <c r="B643" s="200"/>
      <c r="C643" s="200"/>
      <c r="D643" s="200"/>
      <c r="E643" s="200"/>
      <c r="F643" s="200"/>
      <c r="G643" s="201"/>
      <c r="H643" s="200"/>
      <c r="I643" s="200"/>
      <c r="J643" s="200"/>
      <c r="K643" s="200"/>
      <c r="L643" s="200"/>
      <c r="M643" s="200"/>
      <c r="N643" s="200"/>
      <c r="O643" s="200"/>
      <c r="P643" s="200"/>
      <c r="Q643" s="200"/>
      <c r="R643" s="200"/>
      <c r="S643" s="200"/>
      <c r="T643" s="200"/>
    </row>
    <row r="644" spans="1:20" ht="16">
      <c r="A644" s="200"/>
      <c r="B644" s="200"/>
      <c r="C644" s="200"/>
      <c r="D644" s="200"/>
      <c r="E644" s="200"/>
      <c r="F644" s="200"/>
      <c r="G644" s="201"/>
      <c r="H644" s="200"/>
      <c r="I644" s="200"/>
      <c r="J644" s="200"/>
      <c r="K644" s="200"/>
      <c r="L644" s="200"/>
      <c r="M644" s="200"/>
      <c r="N644" s="200"/>
      <c r="O644" s="200"/>
      <c r="P644" s="200"/>
      <c r="Q644" s="200"/>
      <c r="R644" s="200"/>
      <c r="S644" s="200"/>
      <c r="T644" s="200"/>
    </row>
    <row r="645" spans="1:20" ht="16">
      <c r="A645" s="200"/>
      <c r="B645" s="200"/>
      <c r="C645" s="200"/>
      <c r="D645" s="200"/>
      <c r="E645" s="200"/>
      <c r="F645" s="200"/>
      <c r="G645" s="201"/>
      <c r="H645" s="200"/>
      <c r="I645" s="200"/>
      <c r="J645" s="200"/>
      <c r="K645" s="200"/>
      <c r="L645" s="200"/>
      <c r="M645" s="200"/>
      <c r="N645" s="200"/>
      <c r="O645" s="200"/>
      <c r="P645" s="200"/>
      <c r="Q645" s="200"/>
      <c r="R645" s="200"/>
      <c r="S645" s="200"/>
      <c r="T645" s="200"/>
    </row>
    <row r="646" spans="1:20" ht="16">
      <c r="A646" s="200"/>
      <c r="B646" s="200"/>
      <c r="C646" s="200"/>
      <c r="D646" s="200"/>
      <c r="E646" s="200"/>
      <c r="F646" s="200"/>
      <c r="G646" s="201"/>
      <c r="H646" s="200"/>
      <c r="I646" s="200"/>
      <c r="J646" s="200"/>
      <c r="K646" s="200"/>
      <c r="L646" s="200"/>
      <c r="M646" s="200"/>
      <c r="N646" s="200"/>
      <c r="O646" s="200"/>
      <c r="P646" s="200"/>
      <c r="Q646" s="200"/>
      <c r="R646" s="200"/>
      <c r="S646" s="200"/>
      <c r="T646" s="200"/>
    </row>
    <row r="647" spans="1:20" ht="16">
      <c r="A647" s="200"/>
      <c r="B647" s="200"/>
      <c r="C647" s="200"/>
      <c r="D647" s="200"/>
      <c r="E647" s="200"/>
      <c r="F647" s="200"/>
      <c r="G647" s="201"/>
      <c r="H647" s="200"/>
      <c r="I647" s="200"/>
      <c r="J647" s="200"/>
      <c r="K647" s="200"/>
      <c r="L647" s="200"/>
      <c r="M647" s="200"/>
      <c r="N647" s="200"/>
      <c r="O647" s="200"/>
      <c r="P647" s="200"/>
      <c r="Q647" s="200"/>
      <c r="R647" s="200"/>
      <c r="S647" s="200"/>
      <c r="T647" s="200"/>
    </row>
    <row r="648" spans="1:20" ht="16">
      <c r="A648" s="200"/>
      <c r="B648" s="200"/>
      <c r="C648" s="200"/>
      <c r="D648" s="200"/>
      <c r="E648" s="200"/>
      <c r="F648" s="200"/>
      <c r="G648" s="201"/>
      <c r="H648" s="200"/>
      <c r="I648" s="200"/>
      <c r="J648" s="200"/>
      <c r="K648" s="200"/>
      <c r="L648" s="200"/>
      <c r="M648" s="200"/>
      <c r="N648" s="200"/>
      <c r="O648" s="200"/>
      <c r="P648" s="200"/>
      <c r="Q648" s="200"/>
      <c r="R648" s="200"/>
      <c r="S648" s="200"/>
      <c r="T648" s="200"/>
    </row>
    <row r="649" spans="1:20" ht="16">
      <c r="A649" s="200"/>
      <c r="B649" s="200"/>
      <c r="C649" s="200"/>
      <c r="D649" s="200"/>
      <c r="E649" s="200"/>
      <c r="F649" s="200"/>
      <c r="G649" s="201"/>
      <c r="H649" s="200"/>
      <c r="I649" s="200"/>
      <c r="J649" s="200"/>
      <c r="K649" s="200"/>
      <c r="L649" s="200"/>
      <c r="M649" s="200"/>
      <c r="N649" s="200"/>
      <c r="O649" s="200"/>
      <c r="P649" s="200"/>
      <c r="Q649" s="200"/>
      <c r="R649" s="200"/>
      <c r="S649" s="200"/>
      <c r="T649" s="200"/>
    </row>
    <row r="650" spans="1:20" ht="16">
      <c r="A650" s="200"/>
      <c r="B650" s="200"/>
      <c r="C650" s="200"/>
      <c r="D650" s="200"/>
      <c r="E650" s="200"/>
      <c r="F650" s="200"/>
      <c r="G650" s="201"/>
      <c r="H650" s="200"/>
      <c r="I650" s="200"/>
      <c r="J650" s="200"/>
      <c r="K650" s="200"/>
      <c r="L650" s="200"/>
      <c r="M650" s="200"/>
      <c r="N650" s="200"/>
      <c r="O650" s="200"/>
      <c r="P650" s="200"/>
      <c r="Q650" s="200"/>
      <c r="R650" s="200"/>
      <c r="S650" s="200"/>
      <c r="T650" s="200"/>
    </row>
    <row r="651" spans="1:20" ht="16">
      <c r="A651" s="200"/>
      <c r="B651" s="200"/>
      <c r="C651" s="200"/>
      <c r="D651" s="200"/>
      <c r="E651" s="200"/>
      <c r="F651" s="200"/>
      <c r="G651" s="201"/>
      <c r="H651" s="200"/>
      <c r="I651" s="200"/>
      <c r="J651" s="200"/>
      <c r="K651" s="200"/>
      <c r="L651" s="200"/>
      <c r="M651" s="200"/>
      <c r="N651" s="200"/>
      <c r="O651" s="200"/>
      <c r="P651" s="200"/>
      <c r="Q651" s="200"/>
      <c r="R651" s="200"/>
      <c r="S651" s="200"/>
      <c r="T651" s="200"/>
    </row>
    <row r="652" spans="1:20" ht="16">
      <c r="A652" s="200"/>
      <c r="B652" s="200"/>
      <c r="C652" s="200"/>
      <c r="D652" s="200"/>
      <c r="E652" s="200"/>
      <c r="F652" s="200"/>
      <c r="G652" s="201"/>
      <c r="H652" s="200"/>
      <c r="I652" s="200"/>
      <c r="J652" s="200"/>
      <c r="K652" s="200"/>
      <c r="L652" s="200"/>
      <c r="M652" s="200"/>
      <c r="N652" s="200"/>
      <c r="O652" s="200"/>
      <c r="P652" s="200"/>
      <c r="Q652" s="200"/>
      <c r="R652" s="200"/>
      <c r="S652" s="200"/>
      <c r="T652" s="200"/>
    </row>
    <row r="653" spans="1:20" ht="16">
      <c r="A653" s="200"/>
      <c r="B653" s="200"/>
      <c r="C653" s="200"/>
      <c r="D653" s="200"/>
      <c r="E653" s="200"/>
      <c r="F653" s="200"/>
      <c r="G653" s="201"/>
      <c r="H653" s="200"/>
      <c r="I653" s="200"/>
      <c r="J653" s="200"/>
      <c r="K653" s="200"/>
      <c r="L653" s="200"/>
      <c r="M653" s="200"/>
      <c r="N653" s="200"/>
      <c r="O653" s="200"/>
      <c r="P653" s="200"/>
      <c r="Q653" s="200"/>
      <c r="R653" s="200"/>
      <c r="S653" s="200"/>
      <c r="T653" s="200"/>
    </row>
    <row r="654" spans="1:20" ht="16">
      <c r="A654" s="200"/>
      <c r="B654" s="200"/>
      <c r="C654" s="200"/>
      <c r="D654" s="200"/>
      <c r="E654" s="200"/>
      <c r="F654" s="200"/>
      <c r="G654" s="201"/>
      <c r="H654" s="200"/>
      <c r="I654" s="200"/>
      <c r="J654" s="200"/>
      <c r="K654" s="200"/>
      <c r="L654" s="200"/>
      <c r="M654" s="200"/>
      <c r="N654" s="200"/>
      <c r="O654" s="200"/>
      <c r="P654" s="200"/>
      <c r="Q654" s="200"/>
      <c r="R654" s="200"/>
      <c r="S654" s="200"/>
      <c r="T654" s="200"/>
    </row>
    <row r="655" spans="1:20" ht="16">
      <c r="A655" s="200"/>
      <c r="B655" s="200"/>
      <c r="C655" s="200"/>
      <c r="D655" s="200"/>
      <c r="E655" s="200"/>
      <c r="F655" s="200"/>
      <c r="G655" s="201"/>
      <c r="H655" s="200"/>
      <c r="I655" s="200"/>
      <c r="J655" s="200"/>
      <c r="K655" s="200"/>
      <c r="L655" s="200"/>
      <c r="M655" s="200"/>
      <c r="N655" s="200"/>
      <c r="O655" s="200"/>
      <c r="P655" s="200"/>
      <c r="Q655" s="200"/>
      <c r="R655" s="200"/>
      <c r="S655" s="200"/>
      <c r="T655" s="200"/>
    </row>
    <row r="656" spans="1:20" ht="16">
      <c r="A656" s="200"/>
      <c r="B656" s="200"/>
      <c r="C656" s="200"/>
      <c r="D656" s="200"/>
      <c r="E656" s="200"/>
      <c r="F656" s="200"/>
      <c r="G656" s="201"/>
      <c r="H656" s="200"/>
      <c r="I656" s="200"/>
      <c r="J656" s="200"/>
      <c r="K656" s="200"/>
      <c r="L656" s="200"/>
      <c r="M656" s="200"/>
      <c r="N656" s="200"/>
      <c r="O656" s="200"/>
      <c r="P656" s="200"/>
      <c r="Q656" s="200"/>
      <c r="R656" s="200"/>
      <c r="S656" s="200"/>
      <c r="T656" s="200"/>
    </row>
    <row r="657" spans="1:20" ht="16">
      <c r="A657" s="200"/>
      <c r="B657" s="200"/>
      <c r="C657" s="200"/>
      <c r="D657" s="200"/>
      <c r="E657" s="200"/>
      <c r="F657" s="200"/>
      <c r="G657" s="201"/>
      <c r="H657" s="200"/>
      <c r="I657" s="200"/>
      <c r="J657" s="200"/>
      <c r="K657" s="200"/>
      <c r="L657" s="200"/>
      <c r="M657" s="200"/>
      <c r="N657" s="200"/>
      <c r="O657" s="200"/>
      <c r="P657" s="200"/>
      <c r="Q657" s="200"/>
      <c r="R657" s="200"/>
      <c r="S657" s="200"/>
      <c r="T657" s="200"/>
    </row>
    <row r="658" spans="1:20" ht="16">
      <c r="A658" s="200"/>
      <c r="B658" s="200"/>
      <c r="C658" s="200"/>
      <c r="D658" s="200"/>
      <c r="E658" s="200"/>
      <c r="F658" s="200"/>
      <c r="G658" s="201"/>
      <c r="H658" s="200"/>
      <c r="I658" s="200"/>
      <c r="J658" s="200"/>
      <c r="K658" s="200"/>
      <c r="L658" s="200"/>
      <c r="M658" s="200"/>
      <c r="N658" s="200"/>
      <c r="O658" s="200"/>
      <c r="P658" s="200"/>
      <c r="Q658" s="200"/>
      <c r="R658" s="200"/>
      <c r="S658" s="200"/>
      <c r="T658" s="200"/>
    </row>
    <row r="659" spans="1:20" ht="16">
      <c r="A659" s="200"/>
      <c r="B659" s="200"/>
      <c r="C659" s="200"/>
      <c r="D659" s="200"/>
      <c r="E659" s="200"/>
      <c r="F659" s="200"/>
      <c r="G659" s="201"/>
      <c r="H659" s="200"/>
      <c r="I659" s="200"/>
      <c r="J659" s="200"/>
      <c r="K659" s="200"/>
      <c r="L659" s="200"/>
      <c r="M659" s="200"/>
      <c r="N659" s="200"/>
      <c r="O659" s="200"/>
      <c r="P659" s="200"/>
      <c r="Q659" s="200"/>
      <c r="R659" s="200"/>
      <c r="S659" s="200"/>
      <c r="T659" s="200"/>
    </row>
    <row r="660" spans="1:20" ht="16">
      <c r="A660" s="200"/>
      <c r="B660" s="200"/>
      <c r="C660" s="200"/>
      <c r="D660" s="200"/>
      <c r="E660" s="200"/>
      <c r="F660" s="200"/>
      <c r="G660" s="201"/>
      <c r="H660" s="200"/>
      <c r="I660" s="200"/>
      <c r="J660" s="200"/>
      <c r="K660" s="200"/>
      <c r="L660" s="200"/>
      <c r="M660" s="200"/>
      <c r="N660" s="200"/>
      <c r="O660" s="200"/>
      <c r="P660" s="200"/>
      <c r="Q660" s="200"/>
      <c r="R660" s="200"/>
      <c r="S660" s="200"/>
      <c r="T660" s="200"/>
    </row>
    <row r="661" spans="1:20" ht="16">
      <c r="A661" s="200"/>
      <c r="B661" s="200"/>
      <c r="C661" s="200"/>
      <c r="D661" s="200"/>
      <c r="E661" s="200"/>
      <c r="F661" s="200"/>
      <c r="G661" s="201"/>
      <c r="H661" s="200"/>
      <c r="I661" s="200"/>
      <c r="J661" s="200"/>
      <c r="K661" s="200"/>
      <c r="L661" s="200"/>
      <c r="M661" s="200"/>
      <c r="N661" s="200"/>
      <c r="O661" s="200"/>
      <c r="P661" s="200"/>
      <c r="Q661" s="200"/>
      <c r="R661" s="200"/>
      <c r="S661" s="200"/>
      <c r="T661" s="200"/>
    </row>
    <row r="662" spans="1:20" ht="16">
      <c r="A662" s="200"/>
      <c r="B662" s="200"/>
      <c r="C662" s="200"/>
      <c r="D662" s="200"/>
      <c r="E662" s="200"/>
      <c r="F662" s="200"/>
      <c r="G662" s="201"/>
      <c r="H662" s="200"/>
      <c r="I662" s="200"/>
      <c r="J662" s="200"/>
      <c r="K662" s="200"/>
      <c r="L662" s="200"/>
      <c r="M662" s="200"/>
      <c r="N662" s="200"/>
      <c r="O662" s="200"/>
      <c r="P662" s="200"/>
      <c r="Q662" s="200"/>
      <c r="R662" s="200"/>
      <c r="S662" s="200"/>
      <c r="T662" s="200"/>
    </row>
    <row r="663" spans="1:20" ht="16">
      <c r="A663" s="200"/>
      <c r="B663" s="200"/>
      <c r="C663" s="200"/>
      <c r="D663" s="200"/>
      <c r="E663" s="200"/>
      <c r="F663" s="200"/>
      <c r="G663" s="201"/>
      <c r="H663" s="200"/>
      <c r="I663" s="200"/>
      <c r="J663" s="200"/>
      <c r="K663" s="200"/>
      <c r="L663" s="200"/>
      <c r="M663" s="200"/>
      <c r="N663" s="200"/>
      <c r="O663" s="200"/>
      <c r="P663" s="200"/>
      <c r="Q663" s="200"/>
      <c r="R663" s="200"/>
      <c r="S663" s="200"/>
      <c r="T663" s="200"/>
    </row>
    <row r="664" spans="1:20" ht="16">
      <c r="A664" s="200"/>
      <c r="B664" s="200"/>
      <c r="C664" s="200"/>
      <c r="D664" s="200"/>
      <c r="E664" s="200"/>
      <c r="F664" s="200"/>
      <c r="G664" s="201"/>
      <c r="H664" s="200"/>
      <c r="I664" s="200"/>
      <c r="J664" s="200"/>
      <c r="K664" s="200"/>
      <c r="L664" s="200"/>
      <c r="M664" s="200"/>
      <c r="N664" s="200"/>
      <c r="O664" s="200"/>
      <c r="P664" s="200"/>
      <c r="Q664" s="200"/>
      <c r="R664" s="200"/>
      <c r="S664" s="200"/>
      <c r="T664" s="200"/>
    </row>
    <row r="665" spans="1:20" ht="16">
      <c r="A665" s="200"/>
      <c r="B665" s="200"/>
      <c r="C665" s="200"/>
      <c r="D665" s="200"/>
      <c r="E665" s="200"/>
      <c r="F665" s="200"/>
      <c r="G665" s="201"/>
      <c r="H665" s="200"/>
      <c r="I665" s="200"/>
      <c r="J665" s="200"/>
      <c r="K665" s="200"/>
      <c r="L665" s="200"/>
      <c r="M665" s="200"/>
      <c r="N665" s="200"/>
      <c r="O665" s="200"/>
      <c r="P665" s="200"/>
      <c r="Q665" s="200"/>
      <c r="R665" s="200"/>
      <c r="S665" s="200"/>
      <c r="T665" s="200"/>
    </row>
    <row r="666" spans="1:20" ht="16">
      <c r="A666" s="200"/>
      <c r="B666" s="200"/>
      <c r="C666" s="200"/>
      <c r="D666" s="200"/>
      <c r="E666" s="200"/>
      <c r="F666" s="200"/>
      <c r="G666" s="201"/>
      <c r="H666" s="200"/>
      <c r="I666" s="200"/>
      <c r="J666" s="200"/>
      <c r="K666" s="200"/>
      <c r="L666" s="200"/>
      <c r="M666" s="200"/>
      <c r="N666" s="200"/>
      <c r="O666" s="200"/>
      <c r="P666" s="200"/>
      <c r="Q666" s="200"/>
      <c r="R666" s="200"/>
      <c r="S666" s="200"/>
      <c r="T666" s="200"/>
    </row>
    <row r="667" spans="1:20" ht="16">
      <c r="A667" s="200"/>
      <c r="B667" s="200"/>
      <c r="C667" s="200"/>
      <c r="D667" s="200"/>
      <c r="E667" s="200"/>
      <c r="F667" s="200"/>
      <c r="G667" s="201"/>
      <c r="H667" s="200"/>
      <c r="I667" s="200"/>
      <c r="J667" s="200"/>
      <c r="K667" s="200"/>
      <c r="L667" s="200"/>
      <c r="M667" s="200"/>
      <c r="N667" s="200"/>
      <c r="O667" s="200"/>
      <c r="P667" s="200"/>
      <c r="Q667" s="200"/>
      <c r="R667" s="200"/>
      <c r="S667" s="200"/>
      <c r="T667" s="200"/>
    </row>
    <row r="668" spans="1:20" ht="16">
      <c r="A668" s="200"/>
      <c r="B668" s="200"/>
      <c r="C668" s="200"/>
      <c r="D668" s="200"/>
      <c r="E668" s="200"/>
      <c r="F668" s="200"/>
      <c r="G668" s="201"/>
      <c r="H668" s="200"/>
      <c r="I668" s="200"/>
      <c r="J668" s="200"/>
      <c r="K668" s="200"/>
      <c r="L668" s="200"/>
      <c r="M668" s="200"/>
      <c r="N668" s="200"/>
      <c r="O668" s="200"/>
      <c r="P668" s="200"/>
      <c r="Q668" s="200"/>
      <c r="R668" s="200"/>
      <c r="S668" s="200"/>
      <c r="T668" s="200"/>
    </row>
    <row r="669" spans="1:20" ht="16">
      <c r="A669" s="200"/>
      <c r="B669" s="200"/>
      <c r="C669" s="200"/>
      <c r="D669" s="200"/>
      <c r="E669" s="200"/>
      <c r="F669" s="200"/>
      <c r="G669" s="201"/>
      <c r="H669" s="200"/>
      <c r="I669" s="200"/>
      <c r="J669" s="200"/>
      <c r="K669" s="200"/>
      <c r="L669" s="200"/>
      <c r="M669" s="200"/>
      <c r="N669" s="200"/>
      <c r="O669" s="200"/>
      <c r="P669" s="200"/>
      <c r="Q669" s="200"/>
      <c r="R669" s="200"/>
      <c r="S669" s="200"/>
      <c r="T669" s="200"/>
    </row>
    <row r="670" spans="1:20" ht="16">
      <c r="A670" s="200"/>
      <c r="B670" s="200"/>
      <c r="C670" s="200"/>
      <c r="D670" s="200"/>
      <c r="E670" s="200"/>
      <c r="F670" s="200"/>
      <c r="G670" s="201"/>
      <c r="H670" s="200"/>
      <c r="I670" s="200"/>
      <c r="J670" s="200"/>
      <c r="K670" s="200"/>
      <c r="L670" s="200"/>
      <c r="M670" s="200"/>
      <c r="N670" s="200"/>
      <c r="O670" s="200"/>
      <c r="P670" s="200"/>
      <c r="Q670" s="200"/>
      <c r="R670" s="200"/>
      <c r="S670" s="200"/>
      <c r="T670" s="200"/>
    </row>
    <row r="671" spans="1:20" ht="16">
      <c r="A671" s="200"/>
      <c r="B671" s="200"/>
      <c r="C671" s="200"/>
      <c r="D671" s="200"/>
      <c r="E671" s="200"/>
      <c r="F671" s="200"/>
      <c r="G671" s="201"/>
      <c r="H671" s="200"/>
      <c r="I671" s="200"/>
      <c r="J671" s="200"/>
      <c r="K671" s="200"/>
      <c r="L671" s="200"/>
      <c r="M671" s="200"/>
      <c r="N671" s="200"/>
      <c r="O671" s="200"/>
      <c r="P671" s="200"/>
      <c r="Q671" s="200"/>
      <c r="R671" s="200"/>
      <c r="S671" s="200"/>
      <c r="T671" s="200"/>
    </row>
    <row r="672" spans="1:20" ht="16">
      <c r="A672" s="200"/>
      <c r="B672" s="200"/>
      <c r="C672" s="200"/>
      <c r="D672" s="200"/>
      <c r="E672" s="200"/>
      <c r="F672" s="200"/>
      <c r="G672" s="201"/>
      <c r="H672" s="200"/>
      <c r="I672" s="200"/>
      <c r="J672" s="200"/>
      <c r="K672" s="200"/>
      <c r="L672" s="200"/>
      <c r="M672" s="200"/>
      <c r="N672" s="200"/>
      <c r="O672" s="200"/>
      <c r="P672" s="200"/>
      <c r="Q672" s="200"/>
      <c r="R672" s="200"/>
      <c r="S672" s="200"/>
      <c r="T672" s="200"/>
    </row>
    <row r="673" spans="1:20" ht="16">
      <c r="A673" s="200"/>
      <c r="B673" s="200"/>
      <c r="C673" s="200"/>
      <c r="D673" s="200"/>
      <c r="E673" s="200"/>
      <c r="F673" s="200"/>
      <c r="G673" s="201"/>
      <c r="H673" s="200"/>
      <c r="I673" s="200"/>
      <c r="J673" s="200"/>
      <c r="K673" s="200"/>
      <c r="L673" s="200"/>
      <c r="M673" s="200"/>
      <c r="N673" s="200"/>
      <c r="O673" s="200"/>
      <c r="P673" s="200"/>
      <c r="Q673" s="200"/>
      <c r="R673" s="200"/>
      <c r="S673" s="200"/>
      <c r="T673" s="200"/>
    </row>
    <row r="674" spans="1:20" ht="16">
      <c r="A674" s="200"/>
      <c r="B674" s="200"/>
      <c r="C674" s="200"/>
      <c r="D674" s="200"/>
      <c r="E674" s="200"/>
      <c r="F674" s="200"/>
      <c r="G674" s="201"/>
      <c r="H674" s="200"/>
      <c r="I674" s="200"/>
      <c r="J674" s="200"/>
      <c r="K674" s="200"/>
      <c r="L674" s="200"/>
      <c r="M674" s="200"/>
      <c r="N674" s="200"/>
      <c r="O674" s="200"/>
      <c r="P674" s="200"/>
      <c r="Q674" s="200"/>
      <c r="R674" s="200"/>
      <c r="S674" s="200"/>
      <c r="T674" s="200"/>
    </row>
    <row r="675" spans="1:20" ht="16">
      <c r="A675" s="200"/>
      <c r="B675" s="200"/>
      <c r="C675" s="200"/>
      <c r="D675" s="200"/>
      <c r="E675" s="200"/>
      <c r="F675" s="200"/>
      <c r="G675" s="201"/>
      <c r="H675" s="200"/>
      <c r="I675" s="200"/>
      <c r="J675" s="200"/>
      <c r="K675" s="200"/>
      <c r="L675" s="200"/>
      <c r="M675" s="200"/>
      <c r="N675" s="200"/>
      <c r="O675" s="200"/>
      <c r="P675" s="200"/>
      <c r="Q675" s="200"/>
      <c r="R675" s="200"/>
      <c r="S675" s="200"/>
      <c r="T675" s="200"/>
    </row>
    <row r="676" spans="1:20" ht="16">
      <c r="A676" s="200"/>
      <c r="B676" s="200"/>
      <c r="C676" s="200"/>
      <c r="D676" s="200"/>
      <c r="E676" s="200"/>
      <c r="F676" s="200"/>
      <c r="G676" s="201"/>
      <c r="H676" s="200"/>
      <c r="I676" s="200"/>
      <c r="J676" s="200"/>
      <c r="K676" s="200"/>
      <c r="L676" s="200"/>
      <c r="M676" s="200"/>
      <c r="N676" s="200"/>
      <c r="O676" s="200"/>
      <c r="P676" s="200"/>
      <c r="Q676" s="200"/>
      <c r="R676" s="200"/>
      <c r="S676" s="200"/>
      <c r="T676" s="200"/>
    </row>
    <row r="677" spans="1:20" ht="16">
      <c r="A677" s="200"/>
      <c r="B677" s="200"/>
      <c r="C677" s="200"/>
      <c r="D677" s="200"/>
      <c r="E677" s="200"/>
      <c r="F677" s="200"/>
      <c r="G677" s="201"/>
      <c r="H677" s="200"/>
      <c r="I677" s="200"/>
      <c r="J677" s="200"/>
      <c r="K677" s="200"/>
      <c r="L677" s="200"/>
      <c r="M677" s="200"/>
      <c r="N677" s="200"/>
      <c r="O677" s="200"/>
      <c r="P677" s="200"/>
      <c r="Q677" s="200"/>
      <c r="R677" s="200"/>
      <c r="S677" s="200"/>
      <c r="T677" s="200"/>
    </row>
    <row r="678" spans="1:20" ht="16">
      <c r="A678" s="200"/>
      <c r="B678" s="200"/>
      <c r="C678" s="200"/>
      <c r="D678" s="200"/>
      <c r="E678" s="200"/>
      <c r="F678" s="200"/>
      <c r="G678" s="201"/>
      <c r="H678" s="200"/>
      <c r="I678" s="200"/>
      <c r="J678" s="200"/>
      <c r="K678" s="200"/>
      <c r="L678" s="200"/>
      <c r="M678" s="200"/>
      <c r="N678" s="200"/>
      <c r="O678" s="200"/>
      <c r="P678" s="200"/>
      <c r="Q678" s="200"/>
      <c r="R678" s="200"/>
      <c r="S678" s="200"/>
      <c r="T678" s="200"/>
    </row>
    <row r="679" spans="1:20" ht="16">
      <c r="A679" s="200"/>
      <c r="B679" s="200"/>
      <c r="C679" s="200"/>
      <c r="D679" s="200"/>
      <c r="E679" s="200"/>
      <c r="F679" s="200"/>
      <c r="G679" s="201"/>
      <c r="H679" s="200"/>
      <c r="I679" s="200"/>
      <c r="J679" s="200"/>
      <c r="K679" s="200"/>
      <c r="L679" s="200"/>
      <c r="M679" s="200"/>
      <c r="N679" s="200"/>
      <c r="O679" s="200"/>
      <c r="P679" s="200"/>
      <c r="Q679" s="200"/>
      <c r="R679" s="200"/>
      <c r="S679" s="200"/>
      <c r="T679" s="200"/>
    </row>
    <row r="680" spans="1:20" ht="16">
      <c r="A680" s="200"/>
      <c r="B680" s="200"/>
      <c r="C680" s="200"/>
      <c r="D680" s="200"/>
      <c r="E680" s="200"/>
      <c r="F680" s="200"/>
      <c r="G680" s="201"/>
      <c r="H680" s="200"/>
      <c r="I680" s="200"/>
      <c r="J680" s="200"/>
      <c r="K680" s="200"/>
      <c r="L680" s="200"/>
      <c r="M680" s="200"/>
      <c r="N680" s="200"/>
      <c r="O680" s="200"/>
      <c r="P680" s="200"/>
      <c r="Q680" s="200"/>
      <c r="R680" s="200"/>
      <c r="S680" s="200"/>
      <c r="T680" s="200"/>
    </row>
    <row r="681" spans="1:20" ht="16">
      <c r="A681" s="200"/>
      <c r="B681" s="200"/>
      <c r="C681" s="200"/>
      <c r="D681" s="200"/>
      <c r="E681" s="200"/>
      <c r="F681" s="200"/>
      <c r="G681" s="201"/>
      <c r="H681" s="200"/>
      <c r="I681" s="200"/>
      <c r="J681" s="200"/>
      <c r="K681" s="200"/>
      <c r="L681" s="200"/>
      <c r="M681" s="200"/>
      <c r="N681" s="200"/>
      <c r="O681" s="200"/>
      <c r="P681" s="200"/>
      <c r="Q681" s="200"/>
      <c r="R681" s="200"/>
      <c r="S681" s="200"/>
      <c r="T681" s="200"/>
    </row>
    <row r="682" spans="1:20" ht="16">
      <c r="A682" s="200"/>
      <c r="B682" s="200"/>
      <c r="C682" s="200"/>
      <c r="D682" s="200"/>
      <c r="E682" s="200"/>
      <c r="F682" s="200"/>
      <c r="G682" s="201"/>
      <c r="H682" s="200"/>
      <c r="I682" s="200"/>
      <c r="J682" s="200"/>
      <c r="K682" s="200"/>
      <c r="L682" s="200"/>
      <c r="M682" s="200"/>
      <c r="N682" s="200"/>
      <c r="O682" s="200"/>
      <c r="P682" s="200"/>
      <c r="Q682" s="200"/>
      <c r="R682" s="200"/>
      <c r="S682" s="200"/>
      <c r="T682" s="200"/>
    </row>
    <row r="683" spans="1:20" ht="16">
      <c r="A683" s="200"/>
      <c r="B683" s="200"/>
      <c r="C683" s="200"/>
      <c r="D683" s="200"/>
      <c r="E683" s="200"/>
      <c r="F683" s="200"/>
      <c r="G683" s="201"/>
      <c r="H683" s="200"/>
      <c r="I683" s="200"/>
      <c r="J683" s="200"/>
      <c r="K683" s="200"/>
      <c r="L683" s="200"/>
      <c r="M683" s="200"/>
      <c r="N683" s="200"/>
      <c r="O683" s="200"/>
      <c r="P683" s="200"/>
      <c r="Q683" s="200"/>
      <c r="R683" s="200"/>
      <c r="S683" s="200"/>
      <c r="T683" s="200"/>
    </row>
    <row r="684" spans="1:20" ht="16">
      <c r="A684" s="200"/>
      <c r="B684" s="200"/>
      <c r="C684" s="200"/>
      <c r="D684" s="200"/>
      <c r="E684" s="200"/>
      <c r="F684" s="200"/>
      <c r="G684" s="201"/>
      <c r="H684" s="200"/>
      <c r="I684" s="200"/>
      <c r="J684" s="200"/>
      <c r="K684" s="200"/>
      <c r="L684" s="200"/>
      <c r="M684" s="200"/>
      <c r="N684" s="200"/>
      <c r="O684" s="200"/>
      <c r="P684" s="200"/>
      <c r="Q684" s="200"/>
      <c r="R684" s="200"/>
      <c r="S684" s="200"/>
      <c r="T684" s="200"/>
    </row>
    <row r="685" spans="1:20" ht="16">
      <c r="A685" s="200"/>
      <c r="B685" s="200"/>
      <c r="C685" s="200"/>
      <c r="D685" s="200"/>
      <c r="E685" s="200"/>
      <c r="F685" s="200"/>
      <c r="G685" s="201"/>
      <c r="H685" s="200"/>
      <c r="I685" s="200"/>
      <c r="J685" s="200"/>
      <c r="K685" s="200"/>
      <c r="L685" s="200"/>
      <c r="M685" s="200"/>
      <c r="N685" s="200"/>
      <c r="O685" s="200"/>
      <c r="P685" s="200"/>
      <c r="Q685" s="200"/>
      <c r="R685" s="200"/>
      <c r="S685" s="200"/>
      <c r="T685" s="200"/>
    </row>
    <row r="686" spans="1:20" ht="16">
      <c r="A686" s="200"/>
      <c r="B686" s="200"/>
      <c r="C686" s="200"/>
      <c r="D686" s="200"/>
      <c r="E686" s="200"/>
      <c r="F686" s="200"/>
      <c r="G686" s="201"/>
      <c r="H686" s="200"/>
      <c r="I686" s="200"/>
      <c r="J686" s="200"/>
      <c r="K686" s="200"/>
      <c r="L686" s="200"/>
      <c r="M686" s="200"/>
      <c r="N686" s="200"/>
      <c r="O686" s="200"/>
      <c r="P686" s="200"/>
      <c r="Q686" s="200"/>
      <c r="R686" s="200"/>
      <c r="S686" s="200"/>
      <c r="T686" s="200"/>
    </row>
    <row r="687" spans="1:20" ht="16">
      <c r="A687" s="200"/>
      <c r="B687" s="200"/>
      <c r="C687" s="200"/>
      <c r="D687" s="200"/>
      <c r="E687" s="200"/>
      <c r="F687" s="200"/>
      <c r="G687" s="201"/>
      <c r="H687" s="200"/>
      <c r="I687" s="200"/>
      <c r="J687" s="200"/>
      <c r="K687" s="200"/>
      <c r="L687" s="200"/>
      <c r="M687" s="200"/>
      <c r="N687" s="200"/>
      <c r="O687" s="200"/>
      <c r="P687" s="200"/>
      <c r="Q687" s="200"/>
      <c r="R687" s="200"/>
      <c r="S687" s="200"/>
      <c r="T687" s="200"/>
    </row>
    <row r="688" spans="1:20" ht="16">
      <c r="A688" s="200"/>
      <c r="B688" s="200"/>
      <c r="C688" s="200"/>
      <c r="D688" s="200"/>
      <c r="E688" s="200"/>
      <c r="F688" s="200"/>
      <c r="G688" s="201"/>
      <c r="H688" s="200"/>
      <c r="I688" s="200"/>
      <c r="J688" s="200"/>
      <c r="K688" s="200"/>
      <c r="L688" s="200"/>
      <c r="M688" s="200"/>
      <c r="N688" s="200"/>
      <c r="O688" s="200"/>
      <c r="P688" s="200"/>
      <c r="Q688" s="200"/>
      <c r="R688" s="200"/>
      <c r="S688" s="200"/>
      <c r="T688" s="200"/>
    </row>
    <row r="689" spans="1:20" ht="16">
      <c r="A689" s="200"/>
      <c r="B689" s="200"/>
      <c r="C689" s="200"/>
      <c r="D689" s="200"/>
      <c r="E689" s="200"/>
      <c r="F689" s="200"/>
      <c r="G689" s="201"/>
      <c r="H689" s="200"/>
      <c r="I689" s="200"/>
      <c r="J689" s="200"/>
      <c r="K689" s="200"/>
      <c r="L689" s="200"/>
      <c r="M689" s="200"/>
      <c r="N689" s="200"/>
      <c r="O689" s="200"/>
      <c r="P689" s="200"/>
      <c r="Q689" s="200"/>
      <c r="R689" s="200"/>
      <c r="S689" s="200"/>
      <c r="T689" s="200"/>
    </row>
    <row r="690" spans="1:20" ht="16">
      <c r="A690" s="200"/>
      <c r="B690" s="200"/>
      <c r="C690" s="200"/>
      <c r="D690" s="200"/>
      <c r="E690" s="200"/>
      <c r="F690" s="200"/>
      <c r="G690" s="201"/>
      <c r="H690" s="200"/>
      <c r="I690" s="200"/>
      <c r="J690" s="200"/>
      <c r="K690" s="200"/>
      <c r="L690" s="200"/>
      <c r="M690" s="200"/>
      <c r="N690" s="200"/>
      <c r="O690" s="200"/>
      <c r="P690" s="200"/>
      <c r="Q690" s="200"/>
      <c r="R690" s="200"/>
      <c r="S690" s="200"/>
      <c r="T690" s="200"/>
    </row>
    <row r="691" spans="1:20" ht="16">
      <c r="A691" s="200"/>
      <c r="B691" s="200"/>
      <c r="C691" s="200"/>
      <c r="D691" s="200"/>
      <c r="E691" s="200"/>
      <c r="F691" s="200"/>
      <c r="G691" s="201"/>
      <c r="H691" s="200"/>
      <c r="I691" s="200"/>
      <c r="J691" s="200"/>
      <c r="K691" s="200"/>
      <c r="L691" s="200"/>
      <c r="M691" s="200"/>
      <c r="N691" s="200"/>
      <c r="O691" s="200"/>
      <c r="P691" s="200"/>
      <c r="Q691" s="200"/>
      <c r="R691" s="200"/>
      <c r="S691" s="200"/>
      <c r="T691" s="200"/>
    </row>
    <row r="692" spans="1:20" ht="16">
      <c r="A692" s="200"/>
      <c r="B692" s="200"/>
      <c r="C692" s="200"/>
      <c r="D692" s="200"/>
      <c r="E692" s="200"/>
      <c r="F692" s="200"/>
      <c r="G692" s="201"/>
      <c r="H692" s="200"/>
      <c r="I692" s="200"/>
      <c r="J692" s="200"/>
      <c r="K692" s="200"/>
      <c r="L692" s="200"/>
      <c r="M692" s="200"/>
      <c r="N692" s="200"/>
      <c r="O692" s="200"/>
      <c r="P692" s="200"/>
      <c r="Q692" s="200"/>
      <c r="R692" s="200"/>
      <c r="S692" s="200"/>
      <c r="T692" s="200"/>
    </row>
    <row r="693" spans="1:20" ht="16">
      <c r="A693" s="200"/>
      <c r="B693" s="200"/>
      <c r="C693" s="200"/>
      <c r="D693" s="200"/>
      <c r="E693" s="200"/>
      <c r="F693" s="200"/>
      <c r="G693" s="201"/>
      <c r="H693" s="200"/>
      <c r="I693" s="200"/>
      <c r="J693" s="200"/>
      <c r="K693" s="200"/>
      <c r="L693" s="200"/>
      <c r="M693" s="200"/>
      <c r="N693" s="200"/>
      <c r="O693" s="200"/>
      <c r="P693" s="200"/>
      <c r="Q693" s="200"/>
      <c r="R693" s="200"/>
      <c r="S693" s="200"/>
      <c r="T693" s="200"/>
    </row>
    <row r="694" spans="1:20" ht="16">
      <c r="A694" s="200"/>
      <c r="B694" s="200"/>
      <c r="C694" s="200"/>
      <c r="D694" s="200"/>
      <c r="E694" s="200"/>
      <c r="F694" s="200"/>
      <c r="G694" s="201"/>
      <c r="H694" s="200"/>
      <c r="I694" s="200"/>
      <c r="J694" s="200"/>
      <c r="K694" s="200"/>
      <c r="L694" s="200"/>
      <c r="M694" s="200"/>
      <c r="N694" s="200"/>
      <c r="O694" s="200"/>
      <c r="P694" s="200"/>
      <c r="Q694" s="200"/>
      <c r="R694" s="200"/>
      <c r="S694" s="200"/>
      <c r="T694" s="200"/>
    </row>
    <row r="695" spans="1:20" ht="16">
      <c r="A695" s="200"/>
      <c r="B695" s="200"/>
      <c r="C695" s="200"/>
      <c r="D695" s="200"/>
      <c r="E695" s="200"/>
      <c r="F695" s="200"/>
      <c r="G695" s="201"/>
      <c r="H695" s="200"/>
      <c r="I695" s="200"/>
      <c r="J695" s="200"/>
      <c r="K695" s="200"/>
      <c r="L695" s="200"/>
      <c r="M695" s="200"/>
      <c r="N695" s="200"/>
      <c r="O695" s="200"/>
      <c r="P695" s="200"/>
      <c r="Q695" s="200"/>
      <c r="R695" s="200"/>
      <c r="S695" s="200"/>
      <c r="T695" s="200"/>
    </row>
    <row r="696" spans="1:20" ht="16">
      <c r="A696" s="200"/>
      <c r="B696" s="200"/>
      <c r="C696" s="200"/>
      <c r="D696" s="200"/>
      <c r="E696" s="200"/>
      <c r="F696" s="200"/>
      <c r="G696" s="201"/>
      <c r="H696" s="200"/>
      <c r="I696" s="200"/>
      <c r="J696" s="200"/>
      <c r="K696" s="200"/>
      <c r="L696" s="200"/>
      <c r="M696" s="200"/>
      <c r="N696" s="200"/>
      <c r="O696" s="200"/>
      <c r="P696" s="200"/>
      <c r="Q696" s="200"/>
      <c r="R696" s="200"/>
      <c r="S696" s="200"/>
      <c r="T696" s="200"/>
    </row>
    <row r="697" spans="1:20" ht="16">
      <c r="A697" s="200"/>
      <c r="B697" s="200"/>
      <c r="C697" s="200"/>
      <c r="D697" s="200"/>
      <c r="E697" s="200"/>
      <c r="F697" s="200"/>
      <c r="G697" s="201"/>
      <c r="H697" s="200"/>
      <c r="I697" s="200"/>
      <c r="J697" s="200"/>
      <c r="K697" s="200"/>
      <c r="L697" s="200"/>
      <c r="M697" s="200"/>
      <c r="N697" s="200"/>
      <c r="O697" s="200"/>
      <c r="P697" s="200"/>
      <c r="Q697" s="200"/>
      <c r="R697" s="200"/>
      <c r="S697" s="200"/>
      <c r="T697" s="200"/>
    </row>
    <row r="698" spans="1:20" ht="16">
      <c r="A698" s="200"/>
      <c r="B698" s="200"/>
      <c r="C698" s="200"/>
      <c r="D698" s="200"/>
      <c r="E698" s="200"/>
      <c r="F698" s="200"/>
      <c r="G698" s="201"/>
      <c r="H698" s="200"/>
      <c r="I698" s="200"/>
      <c r="J698" s="200"/>
      <c r="K698" s="200"/>
      <c r="L698" s="200"/>
      <c r="M698" s="200"/>
      <c r="N698" s="200"/>
      <c r="O698" s="200"/>
      <c r="P698" s="200"/>
      <c r="Q698" s="200"/>
      <c r="R698" s="200"/>
      <c r="S698" s="200"/>
      <c r="T698" s="200"/>
    </row>
    <row r="699" spans="1:20" ht="16">
      <c r="A699" s="200"/>
      <c r="B699" s="200"/>
      <c r="C699" s="200"/>
      <c r="D699" s="200"/>
      <c r="E699" s="200"/>
      <c r="F699" s="200"/>
      <c r="G699" s="201"/>
      <c r="H699" s="200"/>
      <c r="I699" s="200"/>
      <c r="J699" s="200"/>
      <c r="K699" s="200"/>
      <c r="L699" s="200"/>
      <c r="M699" s="200"/>
      <c r="N699" s="200"/>
      <c r="O699" s="200"/>
      <c r="P699" s="200"/>
      <c r="Q699" s="200"/>
      <c r="R699" s="200"/>
      <c r="S699" s="200"/>
      <c r="T699" s="200"/>
    </row>
    <row r="700" spans="1:20" ht="16">
      <c r="A700" s="200"/>
      <c r="B700" s="200"/>
      <c r="C700" s="200"/>
      <c r="D700" s="200"/>
      <c r="E700" s="200"/>
      <c r="F700" s="200"/>
      <c r="G700" s="201"/>
      <c r="H700" s="200"/>
      <c r="I700" s="200"/>
      <c r="J700" s="200"/>
      <c r="K700" s="200"/>
      <c r="L700" s="200"/>
      <c r="M700" s="200"/>
      <c r="N700" s="200"/>
      <c r="O700" s="200"/>
      <c r="P700" s="200"/>
      <c r="Q700" s="200"/>
      <c r="R700" s="200"/>
      <c r="S700" s="200"/>
      <c r="T700" s="200"/>
    </row>
    <row r="701" spans="1:20" ht="16">
      <c r="A701" s="200"/>
      <c r="B701" s="200"/>
      <c r="C701" s="200"/>
      <c r="D701" s="200"/>
      <c r="E701" s="200"/>
      <c r="F701" s="200"/>
      <c r="G701" s="201"/>
      <c r="H701" s="200"/>
      <c r="I701" s="200"/>
      <c r="J701" s="200"/>
      <c r="K701" s="200"/>
      <c r="L701" s="200"/>
      <c r="M701" s="200"/>
      <c r="N701" s="200"/>
      <c r="O701" s="200"/>
      <c r="P701" s="200"/>
      <c r="Q701" s="200"/>
      <c r="R701" s="200"/>
      <c r="S701" s="200"/>
      <c r="T701" s="200"/>
    </row>
    <row r="702" spans="1:20" ht="16">
      <c r="A702" s="200"/>
      <c r="B702" s="200"/>
      <c r="C702" s="200"/>
      <c r="D702" s="200"/>
      <c r="E702" s="200"/>
      <c r="F702" s="200"/>
      <c r="G702" s="201"/>
      <c r="H702" s="200"/>
      <c r="I702" s="200"/>
      <c r="J702" s="200"/>
      <c r="K702" s="200"/>
      <c r="L702" s="200"/>
      <c r="M702" s="200"/>
      <c r="N702" s="200"/>
      <c r="O702" s="200"/>
      <c r="P702" s="200"/>
      <c r="Q702" s="200"/>
      <c r="R702" s="200"/>
      <c r="S702" s="200"/>
      <c r="T702" s="200"/>
    </row>
    <row r="703" spans="1:20" ht="16">
      <c r="A703" s="200"/>
      <c r="B703" s="200"/>
      <c r="C703" s="200"/>
      <c r="D703" s="200"/>
      <c r="E703" s="200"/>
      <c r="F703" s="200"/>
      <c r="G703" s="201"/>
      <c r="H703" s="200"/>
      <c r="I703" s="200"/>
      <c r="J703" s="200"/>
      <c r="K703" s="200"/>
      <c r="L703" s="200"/>
      <c r="M703" s="200"/>
      <c r="N703" s="200"/>
      <c r="O703" s="200"/>
      <c r="P703" s="200"/>
      <c r="Q703" s="200"/>
      <c r="R703" s="200"/>
      <c r="S703" s="200"/>
      <c r="T703" s="200"/>
    </row>
    <row r="704" spans="1:20" ht="16">
      <c r="A704" s="200"/>
      <c r="B704" s="200"/>
      <c r="C704" s="200"/>
      <c r="D704" s="200"/>
      <c r="E704" s="200"/>
      <c r="F704" s="200"/>
      <c r="G704" s="201"/>
      <c r="H704" s="200"/>
      <c r="I704" s="200"/>
      <c r="J704" s="200"/>
      <c r="K704" s="200"/>
      <c r="L704" s="200"/>
      <c r="M704" s="200"/>
      <c r="N704" s="200"/>
      <c r="O704" s="200"/>
      <c r="P704" s="200"/>
      <c r="Q704" s="200"/>
      <c r="R704" s="200"/>
      <c r="S704" s="200"/>
      <c r="T704" s="200"/>
    </row>
    <row r="705" spans="1:20" ht="16">
      <c r="A705" s="200"/>
      <c r="B705" s="200"/>
      <c r="C705" s="200"/>
      <c r="D705" s="200"/>
      <c r="E705" s="200"/>
      <c r="F705" s="200"/>
      <c r="G705" s="201"/>
      <c r="H705" s="200"/>
      <c r="I705" s="200"/>
      <c r="J705" s="200"/>
      <c r="K705" s="200"/>
      <c r="L705" s="200"/>
      <c r="M705" s="200"/>
      <c r="N705" s="200"/>
      <c r="O705" s="200"/>
      <c r="P705" s="200"/>
      <c r="Q705" s="200"/>
      <c r="R705" s="200"/>
      <c r="S705" s="200"/>
      <c r="T705" s="200"/>
    </row>
    <row r="706" spans="1:20" ht="16">
      <c r="A706" s="200"/>
      <c r="B706" s="200"/>
      <c r="C706" s="200"/>
      <c r="D706" s="200"/>
      <c r="E706" s="200"/>
      <c r="F706" s="200"/>
      <c r="G706" s="201"/>
      <c r="H706" s="200"/>
      <c r="I706" s="200"/>
      <c r="J706" s="200"/>
      <c r="K706" s="200"/>
      <c r="L706" s="200"/>
      <c r="M706" s="200"/>
      <c r="N706" s="200"/>
      <c r="O706" s="200"/>
      <c r="P706" s="200"/>
      <c r="Q706" s="200"/>
      <c r="R706" s="200"/>
      <c r="S706" s="200"/>
      <c r="T706" s="200"/>
    </row>
    <row r="707" spans="1:20" ht="16">
      <c r="A707" s="200"/>
      <c r="B707" s="200"/>
      <c r="C707" s="200"/>
      <c r="D707" s="200"/>
      <c r="E707" s="200"/>
      <c r="F707" s="200"/>
      <c r="G707" s="201"/>
      <c r="H707" s="200"/>
      <c r="I707" s="200"/>
      <c r="J707" s="200"/>
      <c r="K707" s="200"/>
      <c r="L707" s="200"/>
      <c r="M707" s="200"/>
      <c r="N707" s="200"/>
      <c r="O707" s="200"/>
      <c r="P707" s="200"/>
      <c r="Q707" s="200"/>
      <c r="R707" s="200"/>
      <c r="S707" s="200"/>
      <c r="T707" s="200"/>
    </row>
    <row r="708" spans="1:20" ht="16">
      <c r="A708" s="200"/>
      <c r="B708" s="200"/>
      <c r="C708" s="200"/>
      <c r="D708" s="200"/>
      <c r="E708" s="200"/>
      <c r="F708" s="200"/>
      <c r="G708" s="201"/>
      <c r="H708" s="200"/>
      <c r="I708" s="200"/>
      <c r="J708" s="200"/>
      <c r="K708" s="200"/>
      <c r="L708" s="200"/>
      <c r="M708" s="200"/>
      <c r="N708" s="200"/>
      <c r="O708" s="200"/>
      <c r="P708" s="200"/>
      <c r="Q708" s="200"/>
      <c r="R708" s="200"/>
      <c r="S708" s="200"/>
      <c r="T708" s="200"/>
    </row>
    <row r="709" spans="1:20" ht="16">
      <c r="A709" s="200"/>
      <c r="B709" s="200"/>
      <c r="C709" s="200"/>
      <c r="D709" s="200"/>
      <c r="E709" s="200"/>
      <c r="F709" s="200"/>
      <c r="G709" s="201"/>
      <c r="H709" s="200"/>
      <c r="I709" s="200"/>
      <c r="J709" s="200"/>
      <c r="K709" s="200"/>
      <c r="L709" s="200"/>
      <c r="M709" s="200"/>
      <c r="N709" s="200"/>
      <c r="O709" s="200"/>
      <c r="P709" s="200"/>
      <c r="Q709" s="200"/>
      <c r="R709" s="200"/>
      <c r="S709" s="200"/>
      <c r="T709" s="200"/>
    </row>
    <row r="710" spans="1:20" ht="16">
      <c r="A710" s="200"/>
      <c r="B710" s="200"/>
      <c r="C710" s="200"/>
      <c r="D710" s="200"/>
      <c r="E710" s="200"/>
      <c r="F710" s="200"/>
      <c r="G710" s="201"/>
      <c r="H710" s="200"/>
      <c r="I710" s="200"/>
      <c r="J710" s="200"/>
      <c r="K710" s="200"/>
      <c r="L710" s="200"/>
      <c r="M710" s="200"/>
      <c r="N710" s="200"/>
      <c r="O710" s="200"/>
      <c r="P710" s="200"/>
      <c r="Q710" s="200"/>
      <c r="R710" s="200"/>
      <c r="S710" s="200"/>
      <c r="T710" s="200"/>
    </row>
    <row r="711" spans="1:20" ht="16">
      <c r="A711" s="200"/>
      <c r="B711" s="200"/>
      <c r="C711" s="200"/>
      <c r="D711" s="200"/>
      <c r="E711" s="200"/>
      <c r="F711" s="200"/>
      <c r="G711" s="201"/>
      <c r="H711" s="200"/>
      <c r="I711" s="200"/>
      <c r="J711" s="200"/>
      <c r="K711" s="200"/>
      <c r="L711" s="200"/>
      <c r="M711" s="200"/>
      <c r="N711" s="200"/>
      <c r="O711" s="200"/>
      <c r="P711" s="200"/>
      <c r="Q711" s="200"/>
      <c r="R711" s="200"/>
      <c r="S711" s="200"/>
      <c r="T711" s="200"/>
    </row>
    <row r="712" spans="1:20" ht="16">
      <c r="A712" s="200"/>
      <c r="B712" s="200"/>
      <c r="C712" s="200"/>
      <c r="D712" s="200"/>
      <c r="E712" s="200"/>
      <c r="F712" s="200"/>
      <c r="G712" s="201"/>
      <c r="H712" s="200"/>
      <c r="I712" s="200"/>
      <c r="J712" s="200"/>
      <c r="K712" s="200"/>
      <c r="L712" s="200"/>
      <c r="M712" s="200"/>
      <c r="N712" s="200"/>
      <c r="O712" s="200"/>
      <c r="P712" s="200"/>
      <c r="Q712" s="200"/>
      <c r="R712" s="200"/>
      <c r="S712" s="200"/>
      <c r="T712" s="200"/>
    </row>
    <row r="713" spans="1:20" ht="16">
      <c r="A713" s="200"/>
      <c r="B713" s="200"/>
      <c r="C713" s="200"/>
      <c r="D713" s="200"/>
      <c r="E713" s="200"/>
      <c r="F713" s="200"/>
      <c r="G713" s="201"/>
      <c r="H713" s="200"/>
      <c r="I713" s="200"/>
      <c r="J713" s="200"/>
      <c r="K713" s="200"/>
      <c r="L713" s="200"/>
      <c r="M713" s="200"/>
      <c r="N713" s="200"/>
      <c r="O713" s="200"/>
      <c r="P713" s="200"/>
      <c r="Q713" s="200"/>
      <c r="R713" s="200"/>
      <c r="S713" s="200"/>
      <c r="T713" s="200"/>
    </row>
    <row r="714" spans="1:20" ht="16">
      <c r="A714" s="200"/>
      <c r="B714" s="200"/>
      <c r="C714" s="200"/>
      <c r="D714" s="200"/>
      <c r="E714" s="200"/>
      <c r="F714" s="200"/>
      <c r="G714" s="201"/>
      <c r="H714" s="200"/>
      <c r="I714" s="200"/>
      <c r="J714" s="200"/>
      <c r="K714" s="200"/>
      <c r="L714" s="200"/>
      <c r="M714" s="200"/>
      <c r="N714" s="200"/>
      <c r="O714" s="200"/>
      <c r="P714" s="200"/>
      <c r="Q714" s="200"/>
      <c r="R714" s="200"/>
      <c r="S714" s="200"/>
      <c r="T714" s="200"/>
    </row>
    <row r="715" spans="1:20" ht="16">
      <c r="A715" s="200"/>
      <c r="B715" s="200"/>
      <c r="C715" s="200"/>
      <c r="D715" s="200"/>
      <c r="E715" s="200"/>
      <c r="F715" s="200"/>
      <c r="G715" s="201"/>
      <c r="H715" s="200"/>
      <c r="I715" s="200"/>
      <c r="J715" s="200"/>
      <c r="K715" s="200"/>
      <c r="L715" s="200"/>
      <c r="M715" s="200"/>
      <c r="N715" s="200"/>
      <c r="O715" s="200"/>
      <c r="P715" s="200"/>
      <c r="Q715" s="200"/>
      <c r="R715" s="200"/>
      <c r="S715" s="200"/>
      <c r="T715" s="200"/>
    </row>
    <row r="716" spans="1:20" ht="16">
      <c r="A716" s="200"/>
      <c r="B716" s="200"/>
      <c r="C716" s="200"/>
      <c r="D716" s="200"/>
      <c r="E716" s="200"/>
      <c r="F716" s="200"/>
      <c r="G716" s="201"/>
      <c r="H716" s="200"/>
      <c r="I716" s="200"/>
      <c r="J716" s="200"/>
      <c r="K716" s="200"/>
      <c r="L716" s="200"/>
      <c r="M716" s="200"/>
      <c r="N716" s="200"/>
      <c r="O716" s="200"/>
      <c r="P716" s="200"/>
      <c r="Q716" s="200"/>
      <c r="R716" s="200"/>
      <c r="S716" s="200"/>
      <c r="T716" s="200"/>
    </row>
    <row r="717" spans="1:20" ht="16">
      <c r="A717" s="200"/>
      <c r="B717" s="200"/>
      <c r="C717" s="200"/>
      <c r="D717" s="200"/>
      <c r="E717" s="200"/>
      <c r="F717" s="200"/>
      <c r="G717" s="201"/>
      <c r="H717" s="200"/>
      <c r="I717" s="200"/>
      <c r="J717" s="200"/>
      <c r="K717" s="200"/>
      <c r="L717" s="200"/>
      <c r="M717" s="200"/>
      <c r="N717" s="200"/>
      <c r="O717" s="200"/>
      <c r="P717" s="200"/>
      <c r="Q717" s="200"/>
      <c r="R717" s="200"/>
      <c r="S717" s="200"/>
      <c r="T717" s="200"/>
    </row>
    <row r="718" spans="1:20" ht="16">
      <c r="A718" s="200"/>
      <c r="B718" s="200"/>
      <c r="C718" s="200"/>
      <c r="D718" s="200"/>
      <c r="E718" s="200"/>
      <c r="F718" s="200"/>
      <c r="G718" s="201"/>
      <c r="H718" s="200"/>
      <c r="I718" s="200"/>
      <c r="J718" s="200"/>
      <c r="K718" s="200"/>
      <c r="L718" s="200"/>
      <c r="M718" s="200"/>
      <c r="N718" s="200"/>
      <c r="O718" s="200"/>
      <c r="P718" s="200"/>
      <c r="Q718" s="200"/>
      <c r="R718" s="200"/>
      <c r="S718" s="200"/>
      <c r="T718" s="200"/>
    </row>
    <row r="719" spans="1:20" ht="16">
      <c r="A719" s="200"/>
      <c r="B719" s="200"/>
      <c r="C719" s="200"/>
      <c r="D719" s="200"/>
      <c r="E719" s="200"/>
      <c r="F719" s="200"/>
      <c r="G719" s="201"/>
      <c r="H719" s="200"/>
      <c r="I719" s="200"/>
      <c r="J719" s="200"/>
      <c r="K719" s="200"/>
      <c r="L719" s="200"/>
      <c r="M719" s="200"/>
      <c r="N719" s="200"/>
      <c r="O719" s="200"/>
      <c r="P719" s="200"/>
      <c r="Q719" s="200"/>
      <c r="R719" s="200"/>
      <c r="S719" s="200"/>
      <c r="T719" s="200"/>
    </row>
    <row r="720" spans="1:20" ht="16">
      <c r="A720" s="200"/>
      <c r="B720" s="200"/>
      <c r="C720" s="200"/>
      <c r="D720" s="200"/>
      <c r="E720" s="200"/>
      <c r="F720" s="200"/>
      <c r="G720" s="201"/>
      <c r="H720" s="200"/>
      <c r="I720" s="200"/>
      <c r="J720" s="200"/>
      <c r="K720" s="200"/>
      <c r="L720" s="200"/>
      <c r="M720" s="200"/>
      <c r="N720" s="200"/>
      <c r="O720" s="200"/>
      <c r="P720" s="200"/>
      <c r="Q720" s="200"/>
      <c r="R720" s="200"/>
      <c r="S720" s="200"/>
      <c r="T720" s="200"/>
    </row>
    <row r="721" spans="1:20" ht="16">
      <c r="A721" s="200"/>
      <c r="B721" s="200"/>
      <c r="C721" s="200"/>
      <c r="D721" s="200"/>
      <c r="E721" s="200"/>
      <c r="F721" s="200"/>
      <c r="G721" s="201"/>
      <c r="H721" s="200"/>
      <c r="I721" s="200"/>
      <c r="J721" s="200"/>
      <c r="K721" s="200"/>
      <c r="L721" s="200"/>
      <c r="M721" s="200"/>
      <c r="N721" s="200"/>
      <c r="O721" s="200"/>
      <c r="P721" s="200"/>
      <c r="Q721" s="200"/>
      <c r="R721" s="200"/>
      <c r="S721" s="200"/>
      <c r="T721" s="200"/>
    </row>
    <row r="722" spans="1:20" ht="16">
      <c r="A722" s="200"/>
      <c r="B722" s="200"/>
      <c r="C722" s="200"/>
      <c r="D722" s="200"/>
      <c r="E722" s="200"/>
      <c r="F722" s="200"/>
      <c r="G722" s="201"/>
      <c r="H722" s="200"/>
      <c r="I722" s="200"/>
      <c r="J722" s="200"/>
      <c r="K722" s="200"/>
      <c r="L722" s="200"/>
      <c r="M722" s="200"/>
      <c r="N722" s="200"/>
      <c r="O722" s="200"/>
      <c r="P722" s="200"/>
      <c r="Q722" s="200"/>
      <c r="R722" s="200"/>
      <c r="S722" s="200"/>
      <c r="T722" s="200"/>
    </row>
    <row r="723" spans="1:20" ht="16">
      <c r="A723" s="200"/>
      <c r="B723" s="200"/>
      <c r="C723" s="200"/>
      <c r="D723" s="200"/>
      <c r="E723" s="200"/>
      <c r="F723" s="200"/>
      <c r="G723" s="201"/>
      <c r="H723" s="200"/>
      <c r="I723" s="200"/>
      <c r="J723" s="200"/>
      <c r="K723" s="200"/>
      <c r="L723" s="200"/>
      <c r="M723" s="200"/>
      <c r="N723" s="200"/>
      <c r="O723" s="200"/>
      <c r="P723" s="200"/>
      <c r="Q723" s="200"/>
      <c r="R723" s="200"/>
      <c r="S723" s="200"/>
      <c r="T723" s="200"/>
    </row>
    <row r="724" spans="1:20" ht="16">
      <c r="A724" s="200"/>
      <c r="B724" s="200"/>
      <c r="C724" s="200"/>
      <c r="D724" s="200"/>
      <c r="E724" s="200"/>
      <c r="F724" s="200"/>
      <c r="G724" s="201"/>
      <c r="H724" s="200"/>
      <c r="I724" s="200"/>
      <c r="J724" s="200"/>
      <c r="K724" s="200"/>
      <c r="L724" s="200"/>
      <c r="M724" s="200"/>
      <c r="N724" s="200"/>
      <c r="O724" s="200"/>
      <c r="P724" s="200"/>
      <c r="Q724" s="200"/>
      <c r="R724" s="200"/>
      <c r="S724" s="200"/>
      <c r="T724" s="200"/>
    </row>
    <row r="725" spans="1:20" ht="16">
      <c r="A725" s="200"/>
      <c r="B725" s="200"/>
      <c r="C725" s="200"/>
      <c r="D725" s="200"/>
      <c r="E725" s="200"/>
      <c r="F725" s="200"/>
      <c r="G725" s="201"/>
      <c r="H725" s="200"/>
      <c r="I725" s="200"/>
      <c r="J725" s="200"/>
      <c r="K725" s="200"/>
      <c r="L725" s="200"/>
      <c r="M725" s="200"/>
      <c r="N725" s="200"/>
      <c r="O725" s="200"/>
      <c r="P725" s="200"/>
      <c r="Q725" s="200"/>
      <c r="R725" s="200"/>
      <c r="S725" s="200"/>
      <c r="T725" s="200"/>
    </row>
    <row r="726" spans="1:20" ht="16">
      <c r="A726" s="200"/>
      <c r="B726" s="200"/>
      <c r="C726" s="200"/>
      <c r="D726" s="200"/>
      <c r="E726" s="200"/>
      <c r="F726" s="200"/>
      <c r="G726" s="201"/>
      <c r="H726" s="200"/>
      <c r="I726" s="200"/>
      <c r="J726" s="200"/>
      <c r="K726" s="200"/>
      <c r="L726" s="200"/>
      <c r="M726" s="200"/>
      <c r="N726" s="200"/>
      <c r="O726" s="200"/>
      <c r="P726" s="200"/>
      <c r="Q726" s="200"/>
      <c r="R726" s="200"/>
      <c r="S726" s="200"/>
      <c r="T726" s="200"/>
    </row>
    <row r="727" spans="1:20" ht="16">
      <c r="A727" s="200"/>
      <c r="B727" s="200"/>
      <c r="C727" s="200"/>
      <c r="D727" s="200"/>
      <c r="E727" s="200"/>
      <c r="F727" s="200"/>
      <c r="G727" s="201"/>
      <c r="H727" s="200"/>
      <c r="I727" s="200"/>
      <c r="J727" s="200"/>
      <c r="K727" s="200"/>
      <c r="L727" s="200"/>
      <c r="M727" s="200"/>
      <c r="N727" s="200"/>
      <c r="O727" s="200"/>
      <c r="P727" s="200"/>
      <c r="Q727" s="200"/>
      <c r="R727" s="200"/>
      <c r="S727" s="200"/>
      <c r="T727" s="200"/>
    </row>
    <row r="728" spans="1:20" ht="16">
      <c r="A728" s="200"/>
      <c r="B728" s="200"/>
      <c r="C728" s="200"/>
      <c r="D728" s="200"/>
      <c r="E728" s="200"/>
      <c r="F728" s="200"/>
      <c r="G728" s="201"/>
      <c r="H728" s="200"/>
      <c r="I728" s="200"/>
      <c r="J728" s="200"/>
      <c r="K728" s="200"/>
      <c r="L728" s="200"/>
      <c r="M728" s="200"/>
      <c r="N728" s="200"/>
      <c r="O728" s="200"/>
      <c r="P728" s="200"/>
      <c r="Q728" s="200"/>
      <c r="R728" s="200"/>
      <c r="S728" s="200"/>
      <c r="T728" s="200"/>
    </row>
    <row r="729" spans="1:20" ht="16">
      <c r="A729" s="200"/>
      <c r="B729" s="200"/>
      <c r="C729" s="200"/>
      <c r="D729" s="200"/>
      <c r="E729" s="200"/>
      <c r="F729" s="200"/>
      <c r="G729" s="201"/>
      <c r="H729" s="200"/>
      <c r="I729" s="200"/>
      <c r="J729" s="200"/>
      <c r="K729" s="200"/>
      <c r="L729" s="200"/>
      <c r="M729" s="200"/>
      <c r="N729" s="200"/>
      <c r="O729" s="200"/>
      <c r="P729" s="200"/>
      <c r="Q729" s="200"/>
      <c r="R729" s="200"/>
      <c r="S729" s="200"/>
      <c r="T729" s="200"/>
    </row>
    <row r="730" spans="1:20" ht="16">
      <c r="A730" s="200"/>
      <c r="B730" s="200"/>
      <c r="C730" s="200"/>
      <c r="D730" s="200"/>
      <c r="E730" s="200"/>
      <c r="F730" s="200"/>
      <c r="G730" s="201"/>
      <c r="H730" s="200"/>
      <c r="I730" s="200"/>
      <c r="J730" s="200"/>
      <c r="K730" s="200"/>
      <c r="L730" s="200"/>
      <c r="M730" s="200"/>
      <c r="N730" s="200"/>
      <c r="O730" s="200"/>
      <c r="P730" s="200"/>
      <c r="Q730" s="200"/>
      <c r="R730" s="200"/>
      <c r="S730" s="200"/>
      <c r="T730" s="200"/>
    </row>
    <row r="731" spans="1:20" ht="16">
      <c r="A731" s="200"/>
      <c r="B731" s="200"/>
      <c r="C731" s="200"/>
      <c r="D731" s="200"/>
      <c r="E731" s="200"/>
      <c r="F731" s="200"/>
      <c r="G731" s="201"/>
      <c r="H731" s="200"/>
      <c r="I731" s="200"/>
      <c r="J731" s="200"/>
      <c r="K731" s="200"/>
      <c r="L731" s="200"/>
      <c r="M731" s="200"/>
      <c r="N731" s="200"/>
      <c r="O731" s="200"/>
      <c r="P731" s="200"/>
      <c r="Q731" s="200"/>
      <c r="R731" s="200"/>
      <c r="S731" s="200"/>
      <c r="T731" s="200"/>
    </row>
    <row r="732" spans="1:20" ht="16">
      <c r="A732" s="200"/>
      <c r="B732" s="200"/>
      <c r="C732" s="200"/>
      <c r="D732" s="200"/>
      <c r="E732" s="200"/>
      <c r="F732" s="200"/>
      <c r="G732" s="201"/>
      <c r="H732" s="200"/>
      <c r="I732" s="200"/>
      <c r="J732" s="200"/>
      <c r="K732" s="200"/>
      <c r="L732" s="200"/>
      <c r="M732" s="200"/>
      <c r="N732" s="200"/>
      <c r="O732" s="200"/>
      <c r="P732" s="200"/>
      <c r="Q732" s="200"/>
      <c r="R732" s="200"/>
      <c r="S732" s="200"/>
      <c r="T732" s="200"/>
    </row>
    <row r="733" spans="1:20" ht="16">
      <c r="A733" s="200"/>
      <c r="B733" s="200"/>
      <c r="C733" s="200"/>
      <c r="D733" s="200"/>
      <c r="E733" s="200"/>
      <c r="F733" s="200"/>
      <c r="G733" s="201"/>
      <c r="H733" s="200"/>
      <c r="I733" s="200"/>
      <c r="J733" s="200"/>
      <c r="K733" s="200"/>
      <c r="L733" s="200"/>
      <c r="M733" s="200"/>
      <c r="N733" s="200"/>
      <c r="O733" s="200"/>
      <c r="P733" s="200"/>
      <c r="Q733" s="200"/>
      <c r="R733" s="200"/>
      <c r="S733" s="200"/>
      <c r="T733" s="200"/>
    </row>
    <row r="734" spans="1:20" ht="16">
      <c r="A734" s="200"/>
      <c r="B734" s="200"/>
      <c r="C734" s="200"/>
      <c r="D734" s="200"/>
      <c r="E734" s="200"/>
      <c r="F734" s="200"/>
      <c r="G734" s="201"/>
      <c r="H734" s="200"/>
      <c r="I734" s="200"/>
      <c r="J734" s="200"/>
      <c r="K734" s="200"/>
      <c r="L734" s="200"/>
      <c r="M734" s="200"/>
      <c r="N734" s="200"/>
      <c r="O734" s="200"/>
      <c r="P734" s="200"/>
      <c r="Q734" s="200"/>
      <c r="R734" s="200"/>
      <c r="S734" s="200"/>
      <c r="T734" s="200"/>
    </row>
    <row r="735" spans="1:20" ht="16">
      <c r="A735" s="200"/>
      <c r="B735" s="200"/>
      <c r="C735" s="200"/>
      <c r="D735" s="200"/>
      <c r="E735" s="200"/>
      <c r="F735" s="200"/>
      <c r="G735" s="201"/>
      <c r="H735" s="200"/>
      <c r="I735" s="200"/>
      <c r="J735" s="200"/>
      <c r="K735" s="200"/>
      <c r="L735" s="200"/>
      <c r="M735" s="200"/>
      <c r="N735" s="200"/>
      <c r="O735" s="200"/>
      <c r="P735" s="200"/>
      <c r="Q735" s="200"/>
      <c r="R735" s="200"/>
      <c r="S735" s="200"/>
      <c r="T735" s="200"/>
    </row>
    <row r="736" spans="1:20" ht="16">
      <c r="A736" s="200"/>
      <c r="B736" s="200"/>
      <c r="C736" s="200"/>
      <c r="D736" s="200"/>
      <c r="E736" s="200"/>
      <c r="F736" s="200"/>
      <c r="G736" s="201"/>
      <c r="H736" s="200"/>
      <c r="I736" s="200"/>
      <c r="J736" s="200"/>
      <c r="K736" s="200"/>
      <c r="L736" s="200"/>
      <c r="M736" s="200"/>
      <c r="N736" s="200"/>
      <c r="O736" s="200"/>
      <c r="P736" s="200"/>
      <c r="Q736" s="200"/>
      <c r="R736" s="200"/>
      <c r="S736" s="200"/>
      <c r="T736" s="200"/>
    </row>
    <row r="737" spans="1:20" ht="16">
      <c r="A737" s="200"/>
      <c r="B737" s="200"/>
      <c r="C737" s="200"/>
      <c r="D737" s="200"/>
      <c r="E737" s="200"/>
      <c r="F737" s="200"/>
      <c r="G737" s="201"/>
      <c r="H737" s="200"/>
      <c r="I737" s="200"/>
      <c r="J737" s="200"/>
      <c r="K737" s="200"/>
      <c r="L737" s="200"/>
      <c r="M737" s="200"/>
      <c r="N737" s="200"/>
      <c r="O737" s="200"/>
      <c r="P737" s="200"/>
      <c r="Q737" s="200"/>
      <c r="R737" s="200"/>
      <c r="S737" s="200"/>
      <c r="T737" s="200"/>
    </row>
    <row r="738" spans="1:20" ht="16">
      <c r="A738" s="200"/>
      <c r="B738" s="200"/>
      <c r="C738" s="200"/>
      <c r="D738" s="200"/>
      <c r="E738" s="200"/>
      <c r="F738" s="200"/>
      <c r="G738" s="201"/>
      <c r="H738" s="200"/>
      <c r="I738" s="200"/>
      <c r="J738" s="200"/>
      <c r="K738" s="200"/>
      <c r="L738" s="200"/>
      <c r="M738" s="200"/>
      <c r="N738" s="200"/>
      <c r="O738" s="200"/>
      <c r="P738" s="200"/>
      <c r="Q738" s="200"/>
      <c r="R738" s="200"/>
      <c r="S738" s="200"/>
      <c r="T738" s="200"/>
    </row>
    <row r="739" spans="1:20" ht="16">
      <c r="A739" s="200"/>
      <c r="B739" s="200"/>
      <c r="C739" s="200"/>
      <c r="D739" s="200"/>
      <c r="E739" s="200"/>
      <c r="F739" s="200"/>
      <c r="G739" s="201"/>
      <c r="H739" s="200"/>
      <c r="I739" s="200"/>
      <c r="J739" s="200"/>
      <c r="K739" s="200"/>
      <c r="L739" s="200"/>
      <c r="M739" s="200"/>
      <c r="N739" s="200"/>
      <c r="O739" s="200"/>
      <c r="P739" s="200"/>
      <c r="Q739" s="200"/>
      <c r="R739" s="200"/>
      <c r="S739" s="200"/>
      <c r="T739" s="200"/>
    </row>
    <row r="740" spans="1:20" ht="16">
      <c r="A740" s="200"/>
      <c r="B740" s="200"/>
      <c r="C740" s="200"/>
      <c r="D740" s="200"/>
      <c r="E740" s="200"/>
      <c r="F740" s="200"/>
      <c r="G740" s="201"/>
      <c r="H740" s="200"/>
      <c r="I740" s="200"/>
      <c r="J740" s="200"/>
      <c r="K740" s="200"/>
      <c r="L740" s="200"/>
      <c r="M740" s="200"/>
      <c r="N740" s="200"/>
      <c r="O740" s="200"/>
      <c r="P740" s="200"/>
      <c r="Q740" s="200"/>
      <c r="R740" s="200"/>
      <c r="S740" s="200"/>
      <c r="T740" s="200"/>
    </row>
    <row r="741" spans="1:20" ht="16">
      <c r="A741" s="200"/>
      <c r="B741" s="200"/>
      <c r="C741" s="200"/>
      <c r="D741" s="200"/>
      <c r="E741" s="200"/>
      <c r="F741" s="200"/>
      <c r="G741" s="201"/>
      <c r="H741" s="200"/>
      <c r="I741" s="200"/>
      <c r="J741" s="200"/>
      <c r="K741" s="200"/>
      <c r="L741" s="200"/>
      <c r="M741" s="200"/>
      <c r="N741" s="200"/>
      <c r="O741" s="200"/>
      <c r="P741" s="200"/>
      <c r="Q741" s="200"/>
      <c r="R741" s="200"/>
      <c r="S741" s="200"/>
      <c r="T741" s="200"/>
    </row>
    <row r="742" spans="1:20" ht="16">
      <c r="A742" s="200"/>
      <c r="B742" s="200"/>
      <c r="C742" s="200"/>
      <c r="D742" s="200"/>
      <c r="E742" s="200"/>
      <c r="F742" s="200"/>
      <c r="G742" s="201"/>
      <c r="H742" s="200"/>
      <c r="I742" s="200"/>
      <c r="J742" s="200"/>
      <c r="K742" s="200"/>
      <c r="L742" s="200"/>
      <c r="M742" s="200"/>
      <c r="N742" s="200"/>
      <c r="O742" s="200"/>
      <c r="P742" s="200"/>
      <c r="Q742" s="200"/>
      <c r="R742" s="200"/>
      <c r="S742" s="200"/>
      <c r="T742" s="200"/>
    </row>
    <row r="743" spans="1:20" ht="16">
      <c r="A743" s="200"/>
      <c r="B743" s="200"/>
      <c r="C743" s="200"/>
      <c r="D743" s="200"/>
      <c r="E743" s="200"/>
      <c r="F743" s="200"/>
      <c r="G743" s="201"/>
      <c r="H743" s="200"/>
      <c r="I743" s="200"/>
      <c r="J743" s="200"/>
      <c r="K743" s="200"/>
      <c r="L743" s="200"/>
      <c r="M743" s="200"/>
      <c r="N743" s="200"/>
      <c r="O743" s="200"/>
      <c r="P743" s="200"/>
      <c r="Q743" s="200"/>
      <c r="R743" s="200"/>
      <c r="S743" s="200"/>
      <c r="T743" s="200"/>
    </row>
    <row r="744" spans="1:20" ht="16">
      <c r="A744" s="200"/>
      <c r="B744" s="200"/>
      <c r="C744" s="200"/>
      <c r="D744" s="200"/>
      <c r="E744" s="200"/>
      <c r="F744" s="200"/>
      <c r="G744" s="201"/>
      <c r="H744" s="200"/>
      <c r="I744" s="200"/>
      <c r="J744" s="200"/>
      <c r="K744" s="200"/>
      <c r="L744" s="200"/>
      <c r="M744" s="200"/>
      <c r="N744" s="200"/>
      <c r="O744" s="200"/>
      <c r="P744" s="200"/>
      <c r="Q744" s="200"/>
      <c r="R744" s="200"/>
      <c r="S744" s="200"/>
      <c r="T744" s="200"/>
    </row>
    <row r="745" spans="1:20" ht="16">
      <c r="A745" s="200"/>
      <c r="B745" s="200"/>
      <c r="C745" s="200"/>
      <c r="D745" s="200"/>
      <c r="E745" s="200"/>
      <c r="F745" s="200"/>
      <c r="G745" s="201"/>
      <c r="H745" s="200"/>
      <c r="I745" s="200"/>
      <c r="J745" s="200"/>
      <c r="K745" s="200"/>
      <c r="L745" s="200"/>
      <c r="M745" s="200"/>
      <c r="N745" s="200"/>
      <c r="O745" s="200"/>
      <c r="P745" s="200"/>
      <c r="Q745" s="200"/>
      <c r="R745" s="200"/>
      <c r="S745" s="200"/>
      <c r="T745" s="200"/>
    </row>
    <row r="746" spans="1:20" ht="16">
      <c r="A746" s="200"/>
      <c r="B746" s="200"/>
      <c r="C746" s="200"/>
      <c r="D746" s="200"/>
      <c r="E746" s="200"/>
      <c r="F746" s="200"/>
      <c r="G746" s="201"/>
      <c r="H746" s="200"/>
      <c r="I746" s="200"/>
      <c r="J746" s="200"/>
      <c r="K746" s="200"/>
      <c r="L746" s="200"/>
      <c r="M746" s="200"/>
      <c r="N746" s="200"/>
      <c r="O746" s="200"/>
      <c r="P746" s="200"/>
      <c r="Q746" s="200"/>
      <c r="R746" s="200"/>
      <c r="S746" s="200"/>
      <c r="T746" s="200"/>
    </row>
    <row r="747" spans="1:20" ht="16">
      <c r="A747" s="200"/>
      <c r="B747" s="200"/>
      <c r="C747" s="200"/>
      <c r="D747" s="200"/>
      <c r="E747" s="200"/>
      <c r="F747" s="200"/>
      <c r="G747" s="201"/>
      <c r="H747" s="200"/>
      <c r="I747" s="200"/>
      <c r="J747" s="200"/>
      <c r="K747" s="200"/>
      <c r="L747" s="200"/>
      <c r="M747" s="200"/>
      <c r="N747" s="200"/>
      <c r="O747" s="200"/>
      <c r="P747" s="200"/>
      <c r="Q747" s="200"/>
      <c r="R747" s="200"/>
      <c r="S747" s="200"/>
      <c r="T747" s="200"/>
    </row>
    <row r="748" spans="1:20" ht="16">
      <c r="A748" s="200"/>
      <c r="B748" s="200"/>
      <c r="C748" s="200"/>
      <c r="D748" s="200"/>
      <c r="E748" s="200"/>
      <c r="F748" s="200"/>
      <c r="G748" s="201"/>
      <c r="H748" s="200"/>
      <c r="I748" s="200"/>
      <c r="J748" s="200"/>
      <c r="K748" s="200"/>
      <c r="L748" s="200"/>
      <c r="M748" s="200"/>
      <c r="N748" s="200"/>
      <c r="O748" s="200"/>
      <c r="P748" s="200"/>
      <c r="Q748" s="200"/>
      <c r="R748" s="200"/>
      <c r="S748" s="200"/>
      <c r="T748" s="200"/>
    </row>
    <row r="749" spans="1:20" ht="16">
      <c r="A749" s="200"/>
      <c r="B749" s="200"/>
      <c r="C749" s="200"/>
      <c r="D749" s="200"/>
      <c r="E749" s="200"/>
      <c r="F749" s="200"/>
      <c r="G749" s="201"/>
      <c r="H749" s="200"/>
      <c r="I749" s="200"/>
      <c r="J749" s="200"/>
      <c r="K749" s="200"/>
      <c r="L749" s="200"/>
      <c r="M749" s="200"/>
      <c r="N749" s="200"/>
      <c r="O749" s="200"/>
      <c r="P749" s="200"/>
      <c r="Q749" s="200"/>
      <c r="R749" s="200"/>
      <c r="S749" s="200"/>
      <c r="T749" s="200"/>
    </row>
    <row r="750" spans="1:20" ht="16">
      <c r="A750" s="200"/>
      <c r="B750" s="200"/>
      <c r="C750" s="200"/>
      <c r="D750" s="200"/>
      <c r="E750" s="200"/>
      <c r="F750" s="200"/>
      <c r="G750" s="201"/>
      <c r="H750" s="200"/>
      <c r="I750" s="200"/>
      <c r="J750" s="200"/>
      <c r="K750" s="200"/>
      <c r="L750" s="200"/>
      <c r="M750" s="200"/>
      <c r="N750" s="200"/>
      <c r="O750" s="200"/>
      <c r="P750" s="200"/>
      <c r="Q750" s="200"/>
      <c r="R750" s="200"/>
      <c r="S750" s="200"/>
      <c r="T750" s="200"/>
    </row>
    <row r="751" spans="1:20" ht="16">
      <c r="A751" s="200"/>
      <c r="B751" s="200"/>
      <c r="C751" s="200"/>
      <c r="D751" s="200"/>
      <c r="E751" s="200"/>
      <c r="F751" s="200"/>
      <c r="G751" s="201"/>
      <c r="H751" s="200"/>
      <c r="I751" s="200"/>
      <c r="J751" s="200"/>
      <c r="K751" s="200"/>
      <c r="L751" s="200"/>
      <c r="M751" s="200"/>
      <c r="N751" s="200"/>
      <c r="O751" s="200"/>
      <c r="P751" s="200"/>
      <c r="Q751" s="200"/>
      <c r="R751" s="200"/>
      <c r="S751" s="200"/>
      <c r="T751" s="200"/>
    </row>
    <row r="752" spans="1:20" ht="16">
      <c r="A752" s="200"/>
      <c r="B752" s="200"/>
      <c r="C752" s="200"/>
      <c r="D752" s="200"/>
      <c r="E752" s="200"/>
      <c r="F752" s="200"/>
      <c r="G752" s="201"/>
      <c r="H752" s="200"/>
      <c r="I752" s="200"/>
      <c r="J752" s="200"/>
      <c r="K752" s="200"/>
      <c r="L752" s="200"/>
      <c r="M752" s="200"/>
      <c r="N752" s="200"/>
      <c r="O752" s="200"/>
      <c r="P752" s="200"/>
      <c r="Q752" s="200"/>
      <c r="R752" s="200"/>
      <c r="S752" s="200"/>
      <c r="T752" s="200"/>
    </row>
  </sheetData>
  <mergeCells count="1022">
    <mergeCell ref="U341:U347"/>
    <mergeCell ref="V341:V347"/>
    <mergeCell ref="W341:W347"/>
    <mergeCell ref="X341:X347"/>
    <mergeCell ref="Y341:Y347"/>
    <mergeCell ref="Z341:Z347"/>
    <mergeCell ref="U348:U354"/>
    <mergeCell ref="V348:V354"/>
    <mergeCell ref="W348:W354"/>
    <mergeCell ref="X348:X354"/>
    <mergeCell ref="Y348:Y354"/>
    <mergeCell ref="Z348:Z354"/>
    <mergeCell ref="U327:U333"/>
    <mergeCell ref="V327:V333"/>
    <mergeCell ref="W327:W333"/>
    <mergeCell ref="X327:X333"/>
    <mergeCell ref="Y327:Y333"/>
    <mergeCell ref="Z327:Z333"/>
    <mergeCell ref="U334:U340"/>
    <mergeCell ref="V334:V340"/>
    <mergeCell ref="W334:W340"/>
    <mergeCell ref="X334:X340"/>
    <mergeCell ref="Y334:Y340"/>
    <mergeCell ref="Z334:Z340"/>
    <mergeCell ref="U313:U319"/>
    <mergeCell ref="V313:V319"/>
    <mergeCell ref="W313:W319"/>
    <mergeCell ref="X313:X319"/>
    <mergeCell ref="Y313:Y319"/>
    <mergeCell ref="Z313:Z319"/>
    <mergeCell ref="U320:U326"/>
    <mergeCell ref="V320:V326"/>
    <mergeCell ref="W320:W326"/>
    <mergeCell ref="X320:X326"/>
    <mergeCell ref="Y320:Y326"/>
    <mergeCell ref="Z320:Z326"/>
    <mergeCell ref="U299:U305"/>
    <mergeCell ref="V299:V305"/>
    <mergeCell ref="W299:W305"/>
    <mergeCell ref="X299:X305"/>
    <mergeCell ref="Y299:Y305"/>
    <mergeCell ref="Z299:Z305"/>
    <mergeCell ref="U306:U312"/>
    <mergeCell ref="V306:V312"/>
    <mergeCell ref="W306:W312"/>
    <mergeCell ref="X306:X312"/>
    <mergeCell ref="Y306:Y312"/>
    <mergeCell ref="Z306:Z312"/>
    <mergeCell ref="U285:U291"/>
    <mergeCell ref="V285:V291"/>
    <mergeCell ref="W285:W291"/>
    <mergeCell ref="X285:X291"/>
    <mergeCell ref="Y285:Y291"/>
    <mergeCell ref="Z285:Z291"/>
    <mergeCell ref="U292:U298"/>
    <mergeCell ref="V292:V298"/>
    <mergeCell ref="W292:W298"/>
    <mergeCell ref="X292:X298"/>
    <mergeCell ref="Y292:Y298"/>
    <mergeCell ref="Z292:Z298"/>
    <mergeCell ref="U271:U277"/>
    <mergeCell ref="V271:V277"/>
    <mergeCell ref="W271:W277"/>
    <mergeCell ref="X271:X277"/>
    <mergeCell ref="Y271:Y277"/>
    <mergeCell ref="Z271:Z277"/>
    <mergeCell ref="U278:U284"/>
    <mergeCell ref="V278:V284"/>
    <mergeCell ref="W278:W284"/>
    <mergeCell ref="X278:X284"/>
    <mergeCell ref="Y278:Y284"/>
    <mergeCell ref="Z278:Z284"/>
    <mergeCell ref="U257:U263"/>
    <mergeCell ref="V257:V263"/>
    <mergeCell ref="W257:W263"/>
    <mergeCell ref="X257:X263"/>
    <mergeCell ref="Y257:Y263"/>
    <mergeCell ref="Z257:Z263"/>
    <mergeCell ref="U264:U270"/>
    <mergeCell ref="V264:V270"/>
    <mergeCell ref="W264:W270"/>
    <mergeCell ref="X264:X270"/>
    <mergeCell ref="Y264:Y270"/>
    <mergeCell ref="Z264:Z270"/>
    <mergeCell ref="U243:U249"/>
    <mergeCell ref="V243:V249"/>
    <mergeCell ref="W243:W249"/>
    <mergeCell ref="X243:X249"/>
    <mergeCell ref="Y243:Y249"/>
    <mergeCell ref="Z243:Z249"/>
    <mergeCell ref="U250:U256"/>
    <mergeCell ref="V250:V256"/>
    <mergeCell ref="W250:W256"/>
    <mergeCell ref="X250:X256"/>
    <mergeCell ref="Y250:Y256"/>
    <mergeCell ref="Z250:Z256"/>
    <mergeCell ref="U229:U235"/>
    <mergeCell ref="V229:V235"/>
    <mergeCell ref="W229:W235"/>
    <mergeCell ref="X229:X235"/>
    <mergeCell ref="Y229:Y235"/>
    <mergeCell ref="Z229:Z235"/>
    <mergeCell ref="U236:U242"/>
    <mergeCell ref="V236:V242"/>
    <mergeCell ref="W236:W242"/>
    <mergeCell ref="X236:X242"/>
    <mergeCell ref="Y236:Y242"/>
    <mergeCell ref="Z236:Z242"/>
    <mergeCell ref="U215:U221"/>
    <mergeCell ref="V215:V221"/>
    <mergeCell ref="W215:W221"/>
    <mergeCell ref="X215:X221"/>
    <mergeCell ref="Y215:Y221"/>
    <mergeCell ref="Z215:Z221"/>
    <mergeCell ref="U222:U228"/>
    <mergeCell ref="V222:V228"/>
    <mergeCell ref="W222:W228"/>
    <mergeCell ref="X222:X228"/>
    <mergeCell ref="Y222:Y228"/>
    <mergeCell ref="Z222:Z228"/>
    <mergeCell ref="U201:U207"/>
    <mergeCell ref="V201:V207"/>
    <mergeCell ref="W201:W207"/>
    <mergeCell ref="X201:X207"/>
    <mergeCell ref="Y201:Y207"/>
    <mergeCell ref="Z201:Z207"/>
    <mergeCell ref="U208:U214"/>
    <mergeCell ref="V208:V214"/>
    <mergeCell ref="W208:W214"/>
    <mergeCell ref="X208:X214"/>
    <mergeCell ref="Y208:Y214"/>
    <mergeCell ref="Z208:Z214"/>
    <mergeCell ref="U187:U193"/>
    <mergeCell ref="V187:V193"/>
    <mergeCell ref="W187:W193"/>
    <mergeCell ref="X187:X193"/>
    <mergeCell ref="Y187:Y193"/>
    <mergeCell ref="Z187:Z193"/>
    <mergeCell ref="U194:U200"/>
    <mergeCell ref="V194:V200"/>
    <mergeCell ref="W194:W200"/>
    <mergeCell ref="X194:X200"/>
    <mergeCell ref="Y194:Y200"/>
    <mergeCell ref="Z194:Z200"/>
    <mergeCell ref="U173:U179"/>
    <mergeCell ref="V173:V179"/>
    <mergeCell ref="W173:W179"/>
    <mergeCell ref="X173:X179"/>
    <mergeCell ref="Y173:Y179"/>
    <mergeCell ref="Z173:Z179"/>
    <mergeCell ref="U180:U186"/>
    <mergeCell ref="V180:V186"/>
    <mergeCell ref="W180:W186"/>
    <mergeCell ref="X180:X186"/>
    <mergeCell ref="Y180:Y186"/>
    <mergeCell ref="Z180:Z186"/>
    <mergeCell ref="U159:U165"/>
    <mergeCell ref="V159:V165"/>
    <mergeCell ref="W159:W165"/>
    <mergeCell ref="X159:X165"/>
    <mergeCell ref="Y159:Y165"/>
    <mergeCell ref="Z159:Z165"/>
    <mergeCell ref="U166:U172"/>
    <mergeCell ref="V166:V172"/>
    <mergeCell ref="W166:W172"/>
    <mergeCell ref="X166:X172"/>
    <mergeCell ref="Y166:Y172"/>
    <mergeCell ref="Z166:Z172"/>
    <mergeCell ref="U145:U151"/>
    <mergeCell ref="V145:V151"/>
    <mergeCell ref="W145:W151"/>
    <mergeCell ref="X145:X151"/>
    <mergeCell ref="Y145:Y151"/>
    <mergeCell ref="Z145:Z151"/>
    <mergeCell ref="U152:U158"/>
    <mergeCell ref="V152:V158"/>
    <mergeCell ref="W152:W158"/>
    <mergeCell ref="X152:X158"/>
    <mergeCell ref="Y152:Y158"/>
    <mergeCell ref="Z152:Z158"/>
    <mergeCell ref="U131:U137"/>
    <mergeCell ref="V131:V137"/>
    <mergeCell ref="W131:W137"/>
    <mergeCell ref="X131:X137"/>
    <mergeCell ref="Y131:Y137"/>
    <mergeCell ref="Z131:Z137"/>
    <mergeCell ref="U138:U144"/>
    <mergeCell ref="V138:V144"/>
    <mergeCell ref="W138:W144"/>
    <mergeCell ref="X138:X144"/>
    <mergeCell ref="Y138:Y144"/>
    <mergeCell ref="Z138:Z144"/>
    <mergeCell ref="U117:U123"/>
    <mergeCell ref="V117:V123"/>
    <mergeCell ref="W117:W123"/>
    <mergeCell ref="X117:X123"/>
    <mergeCell ref="Y117:Y123"/>
    <mergeCell ref="Z117:Z123"/>
    <mergeCell ref="U124:U130"/>
    <mergeCell ref="V124:V130"/>
    <mergeCell ref="W124:W130"/>
    <mergeCell ref="X124:X130"/>
    <mergeCell ref="Y124:Y130"/>
    <mergeCell ref="Z124:Z130"/>
    <mergeCell ref="U103:U109"/>
    <mergeCell ref="V103:V109"/>
    <mergeCell ref="W103:W109"/>
    <mergeCell ref="X103:X109"/>
    <mergeCell ref="Y103:Y109"/>
    <mergeCell ref="Z103:Z109"/>
    <mergeCell ref="U110:U116"/>
    <mergeCell ref="V110:V116"/>
    <mergeCell ref="W110:W116"/>
    <mergeCell ref="X110:X116"/>
    <mergeCell ref="Y110:Y116"/>
    <mergeCell ref="Z110:Z116"/>
    <mergeCell ref="U89:U95"/>
    <mergeCell ref="V89:V95"/>
    <mergeCell ref="W89:W95"/>
    <mergeCell ref="X89:X95"/>
    <mergeCell ref="Y89:Y95"/>
    <mergeCell ref="Z89:Z95"/>
    <mergeCell ref="U96:U102"/>
    <mergeCell ref="V96:V102"/>
    <mergeCell ref="W96:W102"/>
    <mergeCell ref="X96:X102"/>
    <mergeCell ref="Y96:Y102"/>
    <mergeCell ref="Z96:Z102"/>
    <mergeCell ref="U75:U81"/>
    <mergeCell ref="V75:V81"/>
    <mergeCell ref="W75:W81"/>
    <mergeCell ref="X75:X81"/>
    <mergeCell ref="Y75:Y81"/>
    <mergeCell ref="Z75:Z81"/>
    <mergeCell ref="U82:U88"/>
    <mergeCell ref="V82:V88"/>
    <mergeCell ref="W82:W88"/>
    <mergeCell ref="X82:X88"/>
    <mergeCell ref="Y82:Y88"/>
    <mergeCell ref="Z82:Z88"/>
    <mergeCell ref="U61:U67"/>
    <mergeCell ref="V61:V67"/>
    <mergeCell ref="W61:W67"/>
    <mergeCell ref="X61:X67"/>
    <mergeCell ref="Y61:Y67"/>
    <mergeCell ref="Z61:Z67"/>
    <mergeCell ref="U68:U74"/>
    <mergeCell ref="V68:V74"/>
    <mergeCell ref="W68:W74"/>
    <mergeCell ref="X68:X74"/>
    <mergeCell ref="Y68:Y74"/>
    <mergeCell ref="Z68:Z74"/>
    <mergeCell ref="U47:U53"/>
    <mergeCell ref="V47:V53"/>
    <mergeCell ref="W47:W53"/>
    <mergeCell ref="X47:X53"/>
    <mergeCell ref="Y47:Y53"/>
    <mergeCell ref="Z47:Z53"/>
    <mergeCell ref="U54:U60"/>
    <mergeCell ref="V54:V60"/>
    <mergeCell ref="W54:W60"/>
    <mergeCell ref="X54:X60"/>
    <mergeCell ref="Y54:Y60"/>
    <mergeCell ref="Z54:Z60"/>
    <mergeCell ref="U33:U39"/>
    <mergeCell ref="V33:V39"/>
    <mergeCell ref="W33:W39"/>
    <mergeCell ref="X33:X39"/>
    <mergeCell ref="Y33:Y39"/>
    <mergeCell ref="Z33:Z39"/>
    <mergeCell ref="U40:U46"/>
    <mergeCell ref="V40:V46"/>
    <mergeCell ref="W40:W46"/>
    <mergeCell ref="X40:X46"/>
    <mergeCell ref="Y40:Y46"/>
    <mergeCell ref="Z40:Z46"/>
    <mergeCell ref="U24:U25"/>
    <mergeCell ref="V24:V25"/>
    <mergeCell ref="W24:W25"/>
    <mergeCell ref="X24:X25"/>
    <mergeCell ref="Y24:Y25"/>
    <mergeCell ref="Z24:Z25"/>
    <mergeCell ref="U26:U32"/>
    <mergeCell ref="V26:V32"/>
    <mergeCell ref="W26:W32"/>
    <mergeCell ref="X26:X32"/>
    <mergeCell ref="Y26:Y32"/>
    <mergeCell ref="Z26:Z32"/>
    <mergeCell ref="R131:R137"/>
    <mergeCell ref="S131:S137"/>
    <mergeCell ref="R152:R158"/>
    <mergeCell ref="S152:S158"/>
    <mergeCell ref="R215:R221"/>
    <mergeCell ref="S215:S221"/>
    <mergeCell ref="S194:S200"/>
    <mergeCell ref="R187:R193"/>
    <mergeCell ref="S187:S193"/>
    <mergeCell ref="S166:S172"/>
    <mergeCell ref="R159:R165"/>
    <mergeCell ref="S159:S165"/>
    <mergeCell ref="S138:S144"/>
    <mergeCell ref="S110:S116"/>
    <mergeCell ref="R103:R109"/>
    <mergeCell ref="S103:S109"/>
    <mergeCell ref="S82:S88"/>
    <mergeCell ref="R236:R242"/>
    <mergeCell ref="R313:R319"/>
    <mergeCell ref="R306:R312"/>
    <mergeCell ref="R299:R305"/>
    <mergeCell ref="R292:R298"/>
    <mergeCell ref="R285:R291"/>
    <mergeCell ref="R278:R284"/>
    <mergeCell ref="T348:T354"/>
    <mergeCell ref="R348:R354"/>
    <mergeCell ref="R341:R347"/>
    <mergeCell ref="R334:R340"/>
    <mergeCell ref="R327:R333"/>
    <mergeCell ref="R320:R326"/>
    <mergeCell ref="K348:K354"/>
    <mergeCell ref="L348:M354"/>
    <mergeCell ref="N348:N354"/>
    <mergeCell ref="O348:P354"/>
    <mergeCell ref="Q348:Q354"/>
    <mergeCell ref="S348:S354"/>
    <mergeCell ref="Q341:Q347"/>
    <mergeCell ref="S341:S347"/>
    <mergeCell ref="T341:T347"/>
    <mergeCell ref="K341:K347"/>
    <mergeCell ref="L341:M347"/>
    <mergeCell ref="N341:N347"/>
    <mergeCell ref="O341:P347"/>
    <mergeCell ref="N334:N340"/>
    <mergeCell ref="O334:P340"/>
    <mergeCell ref="Q334:Q340"/>
    <mergeCell ref="S334:S340"/>
    <mergeCell ref="T334:T340"/>
    <mergeCell ref="A348:A354"/>
    <mergeCell ref="B348:C354"/>
    <mergeCell ref="D348:D354"/>
    <mergeCell ref="E348:E354"/>
    <mergeCell ref="F348:F354"/>
    <mergeCell ref="G348:G354"/>
    <mergeCell ref="H348:J354"/>
    <mergeCell ref="G341:G347"/>
    <mergeCell ref="H341:J347"/>
    <mergeCell ref="A341:A347"/>
    <mergeCell ref="B341:C347"/>
    <mergeCell ref="D341:D347"/>
    <mergeCell ref="E341:E347"/>
    <mergeCell ref="F341:F347"/>
    <mergeCell ref="H334:J340"/>
    <mergeCell ref="K334:K340"/>
    <mergeCell ref="L334:M340"/>
    <mergeCell ref="S320:S326"/>
    <mergeCell ref="T320:T326"/>
    <mergeCell ref="A327:A333"/>
    <mergeCell ref="B327:C333"/>
    <mergeCell ref="D327:D333"/>
    <mergeCell ref="E327:E333"/>
    <mergeCell ref="F327:F333"/>
    <mergeCell ref="G327:G333"/>
    <mergeCell ref="H327:J333"/>
    <mergeCell ref="G320:G326"/>
    <mergeCell ref="H320:J326"/>
    <mergeCell ref="K320:K326"/>
    <mergeCell ref="L320:M326"/>
    <mergeCell ref="N320:N326"/>
    <mergeCell ref="O320:P326"/>
    <mergeCell ref="T327:T333"/>
    <mergeCell ref="K327:K333"/>
    <mergeCell ref="G313:G319"/>
    <mergeCell ref="H313:J319"/>
    <mergeCell ref="K313:K319"/>
    <mergeCell ref="L313:M319"/>
    <mergeCell ref="A320:A326"/>
    <mergeCell ref="B320:C326"/>
    <mergeCell ref="D320:D326"/>
    <mergeCell ref="E320:E326"/>
    <mergeCell ref="F320:F326"/>
    <mergeCell ref="Q320:Q326"/>
    <mergeCell ref="N327:N333"/>
    <mergeCell ref="O327:P333"/>
    <mergeCell ref="Q327:Q333"/>
    <mergeCell ref="A334:A340"/>
    <mergeCell ref="B334:C340"/>
    <mergeCell ref="D334:D340"/>
    <mergeCell ref="E334:E340"/>
    <mergeCell ref="F334:F340"/>
    <mergeCell ref="G334:G340"/>
    <mergeCell ref="A306:A312"/>
    <mergeCell ref="B306:C312"/>
    <mergeCell ref="D306:D312"/>
    <mergeCell ref="E306:E312"/>
    <mergeCell ref="F306:F312"/>
    <mergeCell ref="G306:G312"/>
    <mergeCell ref="H306:J312"/>
    <mergeCell ref="G299:G305"/>
    <mergeCell ref="H299:J305"/>
    <mergeCell ref="K299:K305"/>
    <mergeCell ref="L299:M305"/>
    <mergeCell ref="N299:N305"/>
    <mergeCell ref="O299:P305"/>
    <mergeCell ref="T306:T312"/>
    <mergeCell ref="K306:K312"/>
    <mergeCell ref="L306:M312"/>
    <mergeCell ref="L327:M333"/>
    <mergeCell ref="S327:S333"/>
    <mergeCell ref="N306:N312"/>
    <mergeCell ref="O306:P312"/>
    <mergeCell ref="Q306:Q312"/>
    <mergeCell ref="S306:S312"/>
    <mergeCell ref="N313:N319"/>
    <mergeCell ref="O313:P319"/>
    <mergeCell ref="Q313:Q319"/>
    <mergeCell ref="S313:S319"/>
    <mergeCell ref="T313:T319"/>
    <mergeCell ref="A313:A319"/>
    <mergeCell ref="B313:C319"/>
    <mergeCell ref="D313:D319"/>
    <mergeCell ref="E313:E319"/>
    <mergeCell ref="F313:F319"/>
    <mergeCell ref="N292:N298"/>
    <mergeCell ref="O292:P298"/>
    <mergeCell ref="Q292:Q298"/>
    <mergeCell ref="S292:S298"/>
    <mergeCell ref="T292:T298"/>
    <mergeCell ref="A292:A298"/>
    <mergeCell ref="B292:C298"/>
    <mergeCell ref="D292:D298"/>
    <mergeCell ref="E292:E298"/>
    <mergeCell ref="F292:F298"/>
    <mergeCell ref="G292:G298"/>
    <mergeCell ref="H292:J298"/>
    <mergeCell ref="K292:K298"/>
    <mergeCell ref="L292:M298"/>
    <mergeCell ref="A299:A305"/>
    <mergeCell ref="B299:C305"/>
    <mergeCell ref="D299:D305"/>
    <mergeCell ref="E299:E305"/>
    <mergeCell ref="F299:F305"/>
    <mergeCell ref="Q299:Q305"/>
    <mergeCell ref="S299:S305"/>
    <mergeCell ref="T299:T305"/>
    <mergeCell ref="A285:A291"/>
    <mergeCell ref="B285:C291"/>
    <mergeCell ref="D285:D291"/>
    <mergeCell ref="E285:E291"/>
    <mergeCell ref="F285:F291"/>
    <mergeCell ref="G285:G291"/>
    <mergeCell ref="H285:J291"/>
    <mergeCell ref="G278:G284"/>
    <mergeCell ref="H278:J284"/>
    <mergeCell ref="K278:K284"/>
    <mergeCell ref="L278:M284"/>
    <mergeCell ref="N278:N284"/>
    <mergeCell ref="O278:P284"/>
    <mergeCell ref="T285:T291"/>
    <mergeCell ref="K285:K291"/>
    <mergeCell ref="L285:M291"/>
    <mergeCell ref="N285:N291"/>
    <mergeCell ref="O285:P291"/>
    <mergeCell ref="Q285:Q291"/>
    <mergeCell ref="S285:S291"/>
    <mergeCell ref="N271:N277"/>
    <mergeCell ref="O271:P277"/>
    <mergeCell ref="Q271:Q277"/>
    <mergeCell ref="S271:S277"/>
    <mergeCell ref="T271:T277"/>
    <mergeCell ref="R271:R277"/>
    <mergeCell ref="R264:R270"/>
    <mergeCell ref="A271:A277"/>
    <mergeCell ref="B271:C277"/>
    <mergeCell ref="D271:D277"/>
    <mergeCell ref="E271:E277"/>
    <mergeCell ref="F271:F277"/>
    <mergeCell ref="G271:G277"/>
    <mergeCell ref="H271:J277"/>
    <mergeCell ref="K271:K277"/>
    <mergeCell ref="L271:M277"/>
    <mergeCell ref="A278:A284"/>
    <mergeCell ref="B278:C284"/>
    <mergeCell ref="D278:D284"/>
    <mergeCell ref="E278:E284"/>
    <mergeCell ref="F278:F284"/>
    <mergeCell ref="Q278:Q284"/>
    <mergeCell ref="S278:S284"/>
    <mergeCell ref="T278:T284"/>
    <mergeCell ref="A257:A263"/>
    <mergeCell ref="B257:C263"/>
    <mergeCell ref="D257:D263"/>
    <mergeCell ref="E257:E263"/>
    <mergeCell ref="F257:F263"/>
    <mergeCell ref="Q257:Q263"/>
    <mergeCell ref="S257:S263"/>
    <mergeCell ref="T257:T263"/>
    <mergeCell ref="A264:A270"/>
    <mergeCell ref="B264:C270"/>
    <mergeCell ref="D264:D270"/>
    <mergeCell ref="E264:E270"/>
    <mergeCell ref="F264:F270"/>
    <mergeCell ref="G264:G270"/>
    <mergeCell ref="H264:J270"/>
    <mergeCell ref="G257:G263"/>
    <mergeCell ref="H257:J263"/>
    <mergeCell ref="K257:K263"/>
    <mergeCell ref="L257:M263"/>
    <mergeCell ref="N257:N263"/>
    <mergeCell ref="O257:P263"/>
    <mergeCell ref="T264:T270"/>
    <mergeCell ref="K264:K270"/>
    <mergeCell ref="L264:M270"/>
    <mergeCell ref="N264:N270"/>
    <mergeCell ref="O264:P270"/>
    <mergeCell ref="Q264:Q270"/>
    <mergeCell ref="S264:S270"/>
    <mergeCell ref="R257:R263"/>
    <mergeCell ref="T243:T249"/>
    <mergeCell ref="A250:A256"/>
    <mergeCell ref="B250:C256"/>
    <mergeCell ref="D250:D256"/>
    <mergeCell ref="E250:E256"/>
    <mergeCell ref="F250:F256"/>
    <mergeCell ref="G250:G256"/>
    <mergeCell ref="H250:J256"/>
    <mergeCell ref="K250:K256"/>
    <mergeCell ref="L250:M256"/>
    <mergeCell ref="K243:K249"/>
    <mergeCell ref="L243:M249"/>
    <mergeCell ref="N243:N249"/>
    <mergeCell ref="O243:P249"/>
    <mergeCell ref="Q243:Q249"/>
    <mergeCell ref="S243:S249"/>
    <mergeCell ref="N250:N256"/>
    <mergeCell ref="O250:P256"/>
    <mergeCell ref="Q250:Q256"/>
    <mergeCell ref="S250:S256"/>
    <mergeCell ref="T250:T256"/>
    <mergeCell ref="A243:A249"/>
    <mergeCell ref="B243:C249"/>
    <mergeCell ref="D243:D249"/>
    <mergeCell ref="E243:E249"/>
    <mergeCell ref="F243:F249"/>
    <mergeCell ref="G243:G249"/>
    <mergeCell ref="H243:J249"/>
    <mergeCell ref="R250:R256"/>
    <mergeCell ref="R243:R249"/>
    <mergeCell ref="G236:G242"/>
    <mergeCell ref="H236:J242"/>
    <mergeCell ref="O222:P228"/>
    <mergeCell ref="Q222:Q228"/>
    <mergeCell ref="S222:S228"/>
    <mergeCell ref="N229:N235"/>
    <mergeCell ref="O229:P235"/>
    <mergeCell ref="Q229:Q235"/>
    <mergeCell ref="S229:S235"/>
    <mergeCell ref="R222:R228"/>
    <mergeCell ref="T229:T235"/>
    <mergeCell ref="A236:A242"/>
    <mergeCell ref="B236:C242"/>
    <mergeCell ref="D236:D242"/>
    <mergeCell ref="E236:E242"/>
    <mergeCell ref="F236:F242"/>
    <mergeCell ref="Q236:Q242"/>
    <mergeCell ref="S236:S242"/>
    <mergeCell ref="T236:T242"/>
    <mergeCell ref="K236:K242"/>
    <mergeCell ref="L236:M242"/>
    <mergeCell ref="N236:N242"/>
    <mergeCell ref="O236:P242"/>
    <mergeCell ref="R229:R235"/>
    <mergeCell ref="A229:A235"/>
    <mergeCell ref="B229:C235"/>
    <mergeCell ref="D229:D235"/>
    <mergeCell ref="E229:E235"/>
    <mergeCell ref="F229:F235"/>
    <mergeCell ref="G229:G235"/>
    <mergeCell ref="H229:J235"/>
    <mergeCell ref="K229:K235"/>
    <mergeCell ref="L229:M235"/>
    <mergeCell ref="T215:T221"/>
    <mergeCell ref="A222:A228"/>
    <mergeCell ref="B222:C228"/>
    <mergeCell ref="D222:D228"/>
    <mergeCell ref="E222:E228"/>
    <mergeCell ref="F222:F228"/>
    <mergeCell ref="G222:G228"/>
    <mergeCell ref="H222:J228"/>
    <mergeCell ref="H215:J221"/>
    <mergeCell ref="K215:K221"/>
    <mergeCell ref="L215:M221"/>
    <mergeCell ref="N215:N221"/>
    <mergeCell ref="O215:P221"/>
    <mergeCell ref="Q215:Q221"/>
    <mergeCell ref="A215:A221"/>
    <mergeCell ref="B215:C221"/>
    <mergeCell ref="D215:D221"/>
    <mergeCell ref="E215:E221"/>
    <mergeCell ref="F215:F221"/>
    <mergeCell ref="G215:G221"/>
    <mergeCell ref="T222:T228"/>
    <mergeCell ref="K222:K228"/>
    <mergeCell ref="L222:M228"/>
    <mergeCell ref="N222:N228"/>
    <mergeCell ref="N208:N214"/>
    <mergeCell ref="O208:P214"/>
    <mergeCell ref="Q208:Q214"/>
    <mergeCell ref="R208:R214"/>
    <mergeCell ref="S208:S214"/>
    <mergeCell ref="T208:T214"/>
    <mergeCell ref="T201:T207"/>
    <mergeCell ref="A208:A214"/>
    <mergeCell ref="B208:C214"/>
    <mergeCell ref="D208:D214"/>
    <mergeCell ref="E208:E214"/>
    <mergeCell ref="F208:F214"/>
    <mergeCell ref="G208:G214"/>
    <mergeCell ref="H208:J214"/>
    <mergeCell ref="K208:K214"/>
    <mergeCell ref="L208:M214"/>
    <mergeCell ref="L201:M207"/>
    <mergeCell ref="N201:N207"/>
    <mergeCell ref="O201:P207"/>
    <mergeCell ref="Q201:Q207"/>
    <mergeCell ref="R201:R207"/>
    <mergeCell ref="S201:S207"/>
    <mergeCell ref="K180:K186"/>
    <mergeCell ref="F187:F193"/>
    <mergeCell ref="G187:G193"/>
    <mergeCell ref="T194:T200"/>
    <mergeCell ref="A201:A207"/>
    <mergeCell ref="B201:C207"/>
    <mergeCell ref="D201:D207"/>
    <mergeCell ref="E201:E207"/>
    <mergeCell ref="F201:F207"/>
    <mergeCell ref="G201:G207"/>
    <mergeCell ref="H201:J207"/>
    <mergeCell ref="K201:K207"/>
    <mergeCell ref="K194:K200"/>
    <mergeCell ref="L194:M200"/>
    <mergeCell ref="N194:N200"/>
    <mergeCell ref="O194:P200"/>
    <mergeCell ref="Q194:Q200"/>
    <mergeCell ref="R194:R200"/>
    <mergeCell ref="T187:T193"/>
    <mergeCell ref="A194:A200"/>
    <mergeCell ref="B194:C200"/>
    <mergeCell ref="D194:D200"/>
    <mergeCell ref="E194:E200"/>
    <mergeCell ref="F194:F200"/>
    <mergeCell ref="G194:G200"/>
    <mergeCell ref="H194:J200"/>
    <mergeCell ref="H187:J193"/>
    <mergeCell ref="K187:K193"/>
    <mergeCell ref="L187:M193"/>
    <mergeCell ref="N187:N193"/>
    <mergeCell ref="O187:P193"/>
    <mergeCell ref="Q187:Q193"/>
    <mergeCell ref="A187:A193"/>
    <mergeCell ref="B187:C193"/>
    <mergeCell ref="D187:D193"/>
    <mergeCell ref="E187:E193"/>
    <mergeCell ref="L180:M186"/>
    <mergeCell ref="Q166:Q172"/>
    <mergeCell ref="R166:R172"/>
    <mergeCell ref="N180:N186"/>
    <mergeCell ref="O180:P186"/>
    <mergeCell ref="Q180:Q186"/>
    <mergeCell ref="R180:R186"/>
    <mergeCell ref="S180:S186"/>
    <mergeCell ref="T180:T186"/>
    <mergeCell ref="T173:T179"/>
    <mergeCell ref="A173:A179"/>
    <mergeCell ref="B173:C179"/>
    <mergeCell ref="D173:D179"/>
    <mergeCell ref="E173:E179"/>
    <mergeCell ref="F173:F179"/>
    <mergeCell ref="G173:G179"/>
    <mergeCell ref="H173:J179"/>
    <mergeCell ref="K173:K179"/>
    <mergeCell ref="K166:K172"/>
    <mergeCell ref="L173:M179"/>
    <mergeCell ref="N173:N179"/>
    <mergeCell ref="O173:P179"/>
    <mergeCell ref="Q173:Q179"/>
    <mergeCell ref="R173:R179"/>
    <mergeCell ref="S173:S179"/>
    <mergeCell ref="A180:A186"/>
    <mergeCell ref="B180:C186"/>
    <mergeCell ref="D180:D186"/>
    <mergeCell ref="E180:E186"/>
    <mergeCell ref="F180:F186"/>
    <mergeCell ref="G180:G186"/>
    <mergeCell ref="H180:J186"/>
    <mergeCell ref="D145:D151"/>
    <mergeCell ref="E145:E151"/>
    <mergeCell ref="F145:F151"/>
    <mergeCell ref="G145:G151"/>
    <mergeCell ref="H145:J151"/>
    <mergeCell ref="K145:K151"/>
    <mergeCell ref="T159:T165"/>
    <mergeCell ref="A166:A172"/>
    <mergeCell ref="B166:C172"/>
    <mergeCell ref="D166:D172"/>
    <mergeCell ref="E166:E172"/>
    <mergeCell ref="F166:F172"/>
    <mergeCell ref="G166:G172"/>
    <mergeCell ref="H166:J172"/>
    <mergeCell ref="H159:J165"/>
    <mergeCell ref="K159:K165"/>
    <mergeCell ref="L159:M165"/>
    <mergeCell ref="N159:N165"/>
    <mergeCell ref="O159:P165"/>
    <mergeCell ref="Q159:Q165"/>
    <mergeCell ref="A159:A165"/>
    <mergeCell ref="B159:C165"/>
    <mergeCell ref="D159:D165"/>
    <mergeCell ref="E159:E165"/>
    <mergeCell ref="F159:F165"/>
    <mergeCell ref="G159:G165"/>
    <mergeCell ref="T166:T172"/>
    <mergeCell ref="L166:M172"/>
    <mergeCell ref="N166:N172"/>
    <mergeCell ref="O166:P172"/>
    <mergeCell ref="A131:A137"/>
    <mergeCell ref="B131:C137"/>
    <mergeCell ref="D131:D137"/>
    <mergeCell ref="E131:E137"/>
    <mergeCell ref="F131:F137"/>
    <mergeCell ref="G131:G137"/>
    <mergeCell ref="T138:T144"/>
    <mergeCell ref="L138:M144"/>
    <mergeCell ref="N138:N144"/>
    <mergeCell ref="O138:P144"/>
    <mergeCell ref="N152:N158"/>
    <mergeCell ref="O152:P158"/>
    <mergeCell ref="Q152:Q158"/>
    <mergeCell ref="T152:T158"/>
    <mergeCell ref="T145:T151"/>
    <mergeCell ref="A152:A158"/>
    <mergeCell ref="B152:C158"/>
    <mergeCell ref="D152:D158"/>
    <mergeCell ref="E152:E158"/>
    <mergeCell ref="F152:F158"/>
    <mergeCell ref="G152:G158"/>
    <mergeCell ref="H152:J158"/>
    <mergeCell ref="K152:K158"/>
    <mergeCell ref="L152:M158"/>
    <mergeCell ref="L145:M151"/>
    <mergeCell ref="N145:N151"/>
    <mergeCell ref="O145:P151"/>
    <mergeCell ref="Q145:Q151"/>
    <mergeCell ref="R145:R151"/>
    <mergeCell ref="S145:S151"/>
    <mergeCell ref="A145:A151"/>
    <mergeCell ref="B145:C151"/>
    <mergeCell ref="N124:N130"/>
    <mergeCell ref="O124:P130"/>
    <mergeCell ref="Q124:Q130"/>
    <mergeCell ref="R124:R130"/>
    <mergeCell ref="S124:S130"/>
    <mergeCell ref="T124:T130"/>
    <mergeCell ref="Q138:Q144"/>
    <mergeCell ref="R138:R144"/>
    <mergeCell ref="A124:A130"/>
    <mergeCell ref="B124:C130"/>
    <mergeCell ref="D124:D130"/>
    <mergeCell ref="E124:E130"/>
    <mergeCell ref="F124:F130"/>
    <mergeCell ref="G124:G130"/>
    <mergeCell ref="H124:J130"/>
    <mergeCell ref="K124:K130"/>
    <mergeCell ref="L124:M130"/>
    <mergeCell ref="K138:K144"/>
    <mergeCell ref="T131:T137"/>
    <mergeCell ref="A138:A144"/>
    <mergeCell ref="B138:C144"/>
    <mergeCell ref="D138:D144"/>
    <mergeCell ref="E138:E144"/>
    <mergeCell ref="F138:F144"/>
    <mergeCell ref="G138:G144"/>
    <mergeCell ref="H138:J144"/>
    <mergeCell ref="H131:J137"/>
    <mergeCell ref="K131:K137"/>
    <mergeCell ref="L131:M137"/>
    <mergeCell ref="N131:N137"/>
    <mergeCell ref="O131:P137"/>
    <mergeCell ref="Q131:Q137"/>
    <mergeCell ref="K96:K102"/>
    <mergeCell ref="F103:F109"/>
    <mergeCell ref="G103:G109"/>
    <mergeCell ref="T110:T116"/>
    <mergeCell ref="A117:A123"/>
    <mergeCell ref="B117:C123"/>
    <mergeCell ref="D117:D123"/>
    <mergeCell ref="E117:E123"/>
    <mergeCell ref="F117:F123"/>
    <mergeCell ref="G117:G123"/>
    <mergeCell ref="H117:J123"/>
    <mergeCell ref="K117:K123"/>
    <mergeCell ref="K110:K116"/>
    <mergeCell ref="L110:M116"/>
    <mergeCell ref="N110:N116"/>
    <mergeCell ref="O110:P116"/>
    <mergeCell ref="Q110:Q116"/>
    <mergeCell ref="R110:R116"/>
    <mergeCell ref="T117:T123"/>
    <mergeCell ref="L117:M123"/>
    <mergeCell ref="N117:N123"/>
    <mergeCell ref="O117:P123"/>
    <mergeCell ref="Q117:Q123"/>
    <mergeCell ref="R117:R123"/>
    <mergeCell ref="S117:S123"/>
    <mergeCell ref="T103:T109"/>
    <mergeCell ref="A110:A116"/>
    <mergeCell ref="B110:C116"/>
    <mergeCell ref="D110:D116"/>
    <mergeCell ref="E110:E116"/>
    <mergeCell ref="F110:F116"/>
    <mergeCell ref="G110:G116"/>
    <mergeCell ref="H110:J116"/>
    <mergeCell ref="H103:J109"/>
    <mergeCell ref="K103:K109"/>
    <mergeCell ref="L103:M109"/>
    <mergeCell ref="N103:N109"/>
    <mergeCell ref="O103:P109"/>
    <mergeCell ref="Q103:Q109"/>
    <mergeCell ref="A103:A109"/>
    <mergeCell ref="B103:C109"/>
    <mergeCell ref="D103:D109"/>
    <mergeCell ref="E103:E109"/>
    <mergeCell ref="L96:M102"/>
    <mergeCell ref="Q82:Q88"/>
    <mergeCell ref="R82:R88"/>
    <mergeCell ref="N96:N102"/>
    <mergeCell ref="O96:P102"/>
    <mergeCell ref="Q96:Q102"/>
    <mergeCell ref="R96:R102"/>
    <mergeCell ref="S96:S102"/>
    <mergeCell ref="T96:T102"/>
    <mergeCell ref="T89:T95"/>
    <mergeCell ref="A89:A95"/>
    <mergeCell ref="B89:C95"/>
    <mergeCell ref="D89:D95"/>
    <mergeCell ref="E89:E95"/>
    <mergeCell ref="F89:F95"/>
    <mergeCell ref="G89:G95"/>
    <mergeCell ref="H89:J95"/>
    <mergeCell ref="K89:K95"/>
    <mergeCell ref="K82:K88"/>
    <mergeCell ref="L89:M95"/>
    <mergeCell ref="N89:N95"/>
    <mergeCell ref="O89:P95"/>
    <mergeCell ref="Q89:Q95"/>
    <mergeCell ref="R89:R95"/>
    <mergeCell ref="S89:S95"/>
    <mergeCell ref="A96:A102"/>
    <mergeCell ref="B96:C102"/>
    <mergeCell ref="D96:D102"/>
    <mergeCell ref="E96:E102"/>
    <mergeCell ref="F96:F102"/>
    <mergeCell ref="G96:G102"/>
    <mergeCell ref="H96:J102"/>
    <mergeCell ref="T75:T81"/>
    <mergeCell ref="A82:A88"/>
    <mergeCell ref="B82:C88"/>
    <mergeCell ref="D82:D88"/>
    <mergeCell ref="E82:E88"/>
    <mergeCell ref="F82:F88"/>
    <mergeCell ref="G82:G88"/>
    <mergeCell ref="H82:J88"/>
    <mergeCell ref="H75:J81"/>
    <mergeCell ref="K75:K81"/>
    <mergeCell ref="L75:M81"/>
    <mergeCell ref="N75:N81"/>
    <mergeCell ref="O75:P81"/>
    <mergeCell ref="Q75:Q81"/>
    <mergeCell ref="A75:A81"/>
    <mergeCell ref="B75:C81"/>
    <mergeCell ref="D75:D81"/>
    <mergeCell ref="E75:E81"/>
    <mergeCell ref="F75:F81"/>
    <mergeCell ref="G75:G81"/>
    <mergeCell ref="T82:T88"/>
    <mergeCell ref="L82:M88"/>
    <mergeCell ref="N82:N88"/>
    <mergeCell ref="O82:P88"/>
    <mergeCell ref="R75:R81"/>
    <mergeCell ref="S75:S81"/>
    <mergeCell ref="N68:N74"/>
    <mergeCell ref="O68:P74"/>
    <mergeCell ref="Q68:Q74"/>
    <mergeCell ref="R68:R74"/>
    <mergeCell ref="S68:S74"/>
    <mergeCell ref="T68:T74"/>
    <mergeCell ref="T61:T67"/>
    <mergeCell ref="A68:A74"/>
    <mergeCell ref="B68:C74"/>
    <mergeCell ref="D68:D74"/>
    <mergeCell ref="E68:E74"/>
    <mergeCell ref="F68:F74"/>
    <mergeCell ref="G68:G74"/>
    <mergeCell ref="H68:J74"/>
    <mergeCell ref="K68:K74"/>
    <mergeCell ref="L68:M74"/>
    <mergeCell ref="L61:M67"/>
    <mergeCell ref="N61:N67"/>
    <mergeCell ref="O61:P67"/>
    <mergeCell ref="Q61:Q67"/>
    <mergeCell ref="R61:R67"/>
    <mergeCell ref="S61:S67"/>
    <mergeCell ref="A61:A67"/>
    <mergeCell ref="B61:C67"/>
    <mergeCell ref="D61:D67"/>
    <mergeCell ref="E61:E67"/>
    <mergeCell ref="F61:F67"/>
    <mergeCell ref="G61:G67"/>
    <mergeCell ref="H61:J67"/>
    <mergeCell ref="K61:K67"/>
    <mergeCell ref="K54:K60"/>
    <mergeCell ref="T47:T53"/>
    <mergeCell ref="A54:A60"/>
    <mergeCell ref="B54:C60"/>
    <mergeCell ref="D54:D60"/>
    <mergeCell ref="E54:E60"/>
    <mergeCell ref="F54:F60"/>
    <mergeCell ref="G54:G60"/>
    <mergeCell ref="H54:J60"/>
    <mergeCell ref="H47:J53"/>
    <mergeCell ref="K47:K53"/>
    <mergeCell ref="L47:M53"/>
    <mergeCell ref="N47:N53"/>
    <mergeCell ref="O47:P53"/>
    <mergeCell ref="Q47:Q53"/>
    <mergeCell ref="A47:A53"/>
    <mergeCell ref="B47:C53"/>
    <mergeCell ref="D47:D53"/>
    <mergeCell ref="E47:E53"/>
    <mergeCell ref="F47:F53"/>
    <mergeCell ref="G47:G53"/>
    <mergeCell ref="T54:T60"/>
    <mergeCell ref="L54:M60"/>
    <mergeCell ref="N54:N60"/>
    <mergeCell ref="O54:P60"/>
    <mergeCell ref="Q54:Q60"/>
    <mergeCell ref="R54:R60"/>
    <mergeCell ref="S54:S60"/>
    <mergeCell ref="R47:R53"/>
    <mergeCell ref="S47:S53"/>
    <mergeCell ref="N40:N46"/>
    <mergeCell ref="O40:P46"/>
    <mergeCell ref="Q40:Q46"/>
    <mergeCell ref="R40:R46"/>
    <mergeCell ref="S40:S46"/>
    <mergeCell ref="T40:T46"/>
    <mergeCell ref="T33:T39"/>
    <mergeCell ref="A40:A46"/>
    <mergeCell ref="B40:C46"/>
    <mergeCell ref="D40:D46"/>
    <mergeCell ref="E40:E46"/>
    <mergeCell ref="F40:F46"/>
    <mergeCell ref="G40:G46"/>
    <mergeCell ref="H40:J46"/>
    <mergeCell ref="K40:K46"/>
    <mergeCell ref="L40:M46"/>
    <mergeCell ref="L33:M39"/>
    <mergeCell ref="N33:N39"/>
    <mergeCell ref="O33:P39"/>
    <mergeCell ref="Q33:Q39"/>
    <mergeCell ref="R33:R39"/>
    <mergeCell ref="S33:S39"/>
    <mergeCell ref="A33:A39"/>
    <mergeCell ref="B33:C39"/>
    <mergeCell ref="D33:D39"/>
    <mergeCell ref="E33:E39"/>
    <mergeCell ref="F33:F39"/>
    <mergeCell ref="G33:G39"/>
    <mergeCell ref="H33:J39"/>
    <mergeCell ref="K33:K39"/>
    <mergeCell ref="K26:K32"/>
    <mergeCell ref="A26:A32"/>
    <mergeCell ref="B26:C32"/>
    <mergeCell ref="D26:D32"/>
    <mergeCell ref="E26:E32"/>
    <mergeCell ref="F26:F32"/>
    <mergeCell ref="G26:G32"/>
    <mergeCell ref="H26:J32"/>
    <mergeCell ref="S26:S32"/>
    <mergeCell ref="T26:T32"/>
    <mergeCell ref="L26:M32"/>
    <mergeCell ref="N26:N32"/>
    <mergeCell ref="O26:P32"/>
    <mergeCell ref="Q26:Q32"/>
    <mergeCell ref="R26:R32"/>
    <mergeCell ref="A24:E24"/>
    <mergeCell ref="F24:M24"/>
    <mergeCell ref="N24:Q24"/>
    <mergeCell ref="R24:R25"/>
    <mergeCell ref="S24:S25"/>
    <mergeCell ref="T24:T25"/>
    <mergeCell ref="B25:C25"/>
    <mergeCell ref="H25:J25"/>
    <mergeCell ref="L25:M25"/>
    <mergeCell ref="O25:P25"/>
    <mergeCell ref="M14:P15"/>
    <mergeCell ref="A15:D17"/>
    <mergeCell ref="E15:I17"/>
    <mergeCell ref="M17:N19"/>
    <mergeCell ref="A19:D20"/>
    <mergeCell ref="E19:I20"/>
    <mergeCell ref="A21:N21"/>
    <mergeCell ref="A22:T22"/>
    <mergeCell ref="A23:T23"/>
    <mergeCell ref="A5:E8"/>
    <mergeCell ref="F5:S6"/>
    <mergeCell ref="F7:S7"/>
    <mergeCell ref="F8:S8"/>
    <mergeCell ref="A9:N9"/>
    <mergeCell ref="A10:D10"/>
    <mergeCell ref="E10:I10"/>
    <mergeCell ref="M11:P12"/>
    <mergeCell ref="A12:D13"/>
    <mergeCell ref="E12:I13"/>
  </mergeCells>
  <hyperlinks>
    <hyperlink ref="S26" r:id="rId1" xr:uid="{00000000-0004-0000-0200-000000000000}"/>
    <hyperlink ref="S33" r:id="rId2" xr:uid="{00000000-0004-0000-0200-000001000000}"/>
    <hyperlink ref="S61" r:id="rId3" xr:uid="{00000000-0004-0000-0200-000002000000}"/>
    <hyperlink ref="S89" r:id="rId4" xr:uid="{00000000-0004-0000-0200-000003000000}"/>
    <hyperlink ref="S110" r:id="rId5" xr:uid="{00000000-0004-0000-0200-000004000000}"/>
    <hyperlink ref="S145" r:id="rId6" xr:uid="{00000000-0004-0000-0200-000005000000}"/>
    <hyperlink ref="S40" r:id="rId7" xr:uid="{00000000-0004-0000-0200-000006000000}"/>
    <hyperlink ref="S75" r:id="rId8" xr:uid="{00000000-0004-0000-0200-000007000000}"/>
    <hyperlink ref="S138" r:id="rId9" xr:uid="{00000000-0004-0000-0200-000008000000}"/>
    <hyperlink ref="S194" r:id="rId10" xr:uid="{00000000-0004-0000-0200-000009000000}"/>
    <hyperlink ref="S173" r:id="rId11" xr:uid="{00000000-0004-0000-0200-00000A000000}"/>
    <hyperlink ref="S103" r:id="rId12" xr:uid="{00000000-0004-0000-0200-00000B000000}"/>
    <hyperlink ref="S68" r:id="rId13" xr:uid="{00000000-0004-0000-0200-00000C000000}"/>
    <hyperlink ref="S96" r:id="rId14" xr:uid="{00000000-0004-0000-0200-00000D000000}"/>
    <hyperlink ref="S117" r:id="rId15" xr:uid="{00000000-0004-0000-0200-00000E000000}"/>
    <hyperlink ref="S187" r:id="rId16" xr:uid="{00000000-0004-0000-0200-00000F000000}"/>
    <hyperlink ref="S180" r:id="rId17" xr:uid="{00000000-0004-0000-0200-000010000000}"/>
    <hyperlink ref="S82" r:id="rId18" xr:uid="{00000000-0004-0000-0200-000011000000}"/>
    <hyperlink ref="S348" r:id="rId19" xr:uid="{00000000-0004-0000-0200-000012000000}"/>
    <hyperlink ref="S201" r:id="rId20" xr:uid="{00000000-0004-0000-0200-000013000000}"/>
    <hyperlink ref="S292" r:id="rId21" xr:uid="{00000000-0004-0000-0200-000014000000}"/>
    <hyperlink ref="S334" r:id="rId22" xr:uid="{00000000-0004-0000-0200-000015000000}"/>
    <hyperlink ref="S215" r:id="rId23" xr:uid="{00000000-0004-0000-0200-000016000000}"/>
    <hyperlink ref="S320" r:id="rId24" xr:uid="{00000000-0004-0000-0200-000017000000}"/>
    <hyperlink ref="S341" r:id="rId25" xr:uid="{00000000-0004-0000-0200-000018000000}"/>
    <hyperlink ref="S222" r:id="rId26" xr:uid="{00000000-0004-0000-0200-000019000000}"/>
    <hyperlink ref="S299" r:id="rId27" xr:uid="{00000000-0004-0000-0200-00001A000000}"/>
    <hyperlink ref="S208" r:id="rId28" xr:uid="{00000000-0004-0000-0200-00001B000000}"/>
    <hyperlink ref="S229" r:id="rId29" xr:uid="{00000000-0004-0000-0200-00001C000000}"/>
    <hyperlink ref="S313" r:id="rId30" xr:uid="{00000000-0004-0000-0200-00001D000000}"/>
    <hyperlink ref="S327" r:id="rId31" xr:uid="{00000000-0004-0000-0200-00001E000000}"/>
    <hyperlink ref="S278" r:id="rId32" xr:uid="{00000000-0004-0000-0200-00001F000000}"/>
    <hyperlink ref="S285" r:id="rId33" xr:uid="{00000000-0004-0000-0200-000020000000}"/>
    <hyperlink ref="S306" r:id="rId34" xr:uid="{00000000-0004-0000-0200-000021000000}"/>
    <hyperlink ref="S54" r:id="rId35" xr:uid="{00000000-0004-0000-0200-000022000000}"/>
    <hyperlink ref="S124" r:id="rId36" xr:uid="{00000000-0004-0000-0200-000023000000}"/>
    <hyperlink ref="S166" r:id="rId37" xr:uid="{00000000-0004-0000-0200-000024000000}"/>
    <hyperlink ref="S236" r:id="rId38" xr:uid="{00000000-0004-0000-0200-000025000000}"/>
    <hyperlink ref="S250" r:id="rId39" xr:uid="{00000000-0004-0000-0200-000026000000}"/>
    <hyperlink ref="S264" r:id="rId40" xr:uid="{00000000-0004-0000-0200-000027000000}"/>
  </hyperlinks>
  <pageMargins left="0.7" right="0.7" top="0.75" bottom="0.75" header="0.3" footer="0.3"/>
  <drawing r:id="rId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34"/>
  <sheetViews>
    <sheetView zoomScale="60" zoomScaleNormal="60" workbookViewId="0">
      <selection activeCell="E12" sqref="E12:E14"/>
    </sheetView>
  </sheetViews>
  <sheetFormatPr baseColWidth="10" defaultRowHeight="15"/>
  <cols>
    <col min="1" max="1" width="31.5" customWidth="1"/>
    <col min="2" max="2" width="7" customWidth="1"/>
    <col min="3" max="3" width="34.83203125" customWidth="1"/>
    <col min="4" max="4" width="26.33203125" customWidth="1"/>
    <col min="5" max="5" width="22.1640625" customWidth="1"/>
    <col min="6" max="6" width="27.1640625" customWidth="1"/>
    <col min="7" max="8" width="63.83203125" customWidth="1"/>
    <col min="9" max="9" width="28.1640625" customWidth="1"/>
    <col min="10" max="10" width="47.5" style="212" customWidth="1"/>
    <col min="11" max="11" width="32.5" style="212" customWidth="1"/>
    <col min="12" max="12" width="26.5" style="301" customWidth="1"/>
    <col min="13" max="15" width="26.5" style="212" customWidth="1"/>
    <col min="258" max="258" width="31.5" customWidth="1"/>
    <col min="259" max="259" width="4.83203125" customWidth="1"/>
    <col min="260" max="260" width="29.5" customWidth="1"/>
    <col min="261" max="261" width="21.33203125" customWidth="1"/>
    <col min="262" max="262" width="22.1640625" customWidth="1"/>
    <col min="263" max="263" width="20.5" customWidth="1"/>
    <col min="264" max="264" width="28.6640625" customWidth="1"/>
    <col min="265" max="265" width="23" customWidth="1"/>
    <col min="266" max="266" width="35.33203125" bestFit="1" customWidth="1"/>
    <col min="267" max="267" width="0" hidden="1" customWidth="1"/>
    <col min="514" max="514" width="31.5" customWidth="1"/>
    <col min="515" max="515" width="4.83203125" customWidth="1"/>
    <col min="516" max="516" width="29.5" customWidth="1"/>
    <col min="517" max="517" width="21.33203125" customWidth="1"/>
    <col min="518" max="518" width="22.1640625" customWidth="1"/>
    <col min="519" max="519" width="20.5" customWidth="1"/>
    <col min="520" max="520" width="28.6640625" customWidth="1"/>
    <col min="521" max="521" width="23" customWidth="1"/>
    <col min="522" max="522" width="35.33203125" bestFit="1" customWidth="1"/>
    <col min="523" max="523" width="0" hidden="1" customWidth="1"/>
    <col min="770" max="770" width="31.5" customWidth="1"/>
    <col min="771" max="771" width="4.83203125" customWidth="1"/>
    <col min="772" max="772" width="29.5" customWidth="1"/>
    <col min="773" max="773" width="21.33203125" customWidth="1"/>
    <col min="774" max="774" width="22.1640625" customWidth="1"/>
    <col min="775" max="775" width="20.5" customWidth="1"/>
    <col min="776" max="776" width="28.6640625" customWidth="1"/>
    <col min="777" max="777" width="23" customWidth="1"/>
    <col min="778" max="778" width="35.33203125" bestFit="1" customWidth="1"/>
    <col min="779" max="779" width="0" hidden="1" customWidth="1"/>
    <col min="1026" max="1026" width="31.5" customWidth="1"/>
    <col min="1027" max="1027" width="4.83203125" customWidth="1"/>
    <col min="1028" max="1028" width="29.5" customWidth="1"/>
    <col min="1029" max="1029" width="21.33203125" customWidth="1"/>
    <col min="1030" max="1030" width="22.1640625" customWidth="1"/>
    <col min="1031" max="1031" width="20.5" customWidth="1"/>
    <col min="1032" max="1032" width="28.6640625" customWidth="1"/>
    <col min="1033" max="1033" width="23" customWidth="1"/>
    <col min="1034" max="1034" width="35.33203125" bestFit="1" customWidth="1"/>
    <col min="1035" max="1035" width="0" hidden="1" customWidth="1"/>
    <col min="1282" max="1282" width="31.5" customWidth="1"/>
    <col min="1283" max="1283" width="4.83203125" customWidth="1"/>
    <col min="1284" max="1284" width="29.5" customWidth="1"/>
    <col min="1285" max="1285" width="21.33203125" customWidth="1"/>
    <col min="1286" max="1286" width="22.1640625" customWidth="1"/>
    <col min="1287" max="1287" width="20.5" customWidth="1"/>
    <col min="1288" max="1288" width="28.6640625" customWidth="1"/>
    <col min="1289" max="1289" width="23" customWidth="1"/>
    <col min="1290" max="1290" width="35.33203125" bestFit="1" customWidth="1"/>
    <col min="1291" max="1291" width="0" hidden="1" customWidth="1"/>
    <col min="1538" max="1538" width="31.5" customWidth="1"/>
    <col min="1539" max="1539" width="4.83203125" customWidth="1"/>
    <col min="1540" max="1540" width="29.5" customWidth="1"/>
    <col min="1541" max="1541" width="21.33203125" customWidth="1"/>
    <col min="1542" max="1542" width="22.1640625" customWidth="1"/>
    <col min="1543" max="1543" width="20.5" customWidth="1"/>
    <col min="1544" max="1544" width="28.6640625" customWidth="1"/>
    <col min="1545" max="1545" width="23" customWidth="1"/>
    <col min="1546" max="1546" width="35.33203125" bestFit="1" customWidth="1"/>
    <col min="1547" max="1547" width="0" hidden="1" customWidth="1"/>
    <col min="1794" max="1794" width="31.5" customWidth="1"/>
    <col min="1795" max="1795" width="4.83203125" customWidth="1"/>
    <col min="1796" max="1796" width="29.5" customWidth="1"/>
    <col min="1797" max="1797" width="21.33203125" customWidth="1"/>
    <col min="1798" max="1798" width="22.1640625" customWidth="1"/>
    <col min="1799" max="1799" width="20.5" customWidth="1"/>
    <col min="1800" max="1800" width="28.6640625" customWidth="1"/>
    <col min="1801" max="1801" width="23" customWidth="1"/>
    <col min="1802" max="1802" width="35.33203125" bestFit="1" customWidth="1"/>
    <col min="1803" max="1803" width="0" hidden="1" customWidth="1"/>
    <col min="2050" max="2050" width="31.5" customWidth="1"/>
    <col min="2051" max="2051" width="4.83203125" customWidth="1"/>
    <col min="2052" max="2052" width="29.5" customWidth="1"/>
    <col min="2053" max="2053" width="21.33203125" customWidth="1"/>
    <col min="2054" max="2054" width="22.1640625" customWidth="1"/>
    <col min="2055" max="2055" width="20.5" customWidth="1"/>
    <col min="2056" max="2056" width="28.6640625" customWidth="1"/>
    <col min="2057" max="2057" width="23" customWidth="1"/>
    <col min="2058" max="2058" width="35.33203125" bestFit="1" customWidth="1"/>
    <col min="2059" max="2059" width="0" hidden="1" customWidth="1"/>
    <col min="2306" max="2306" width="31.5" customWidth="1"/>
    <col min="2307" max="2307" width="4.83203125" customWidth="1"/>
    <col min="2308" max="2308" width="29.5" customWidth="1"/>
    <col min="2309" max="2309" width="21.33203125" customWidth="1"/>
    <col min="2310" max="2310" width="22.1640625" customWidth="1"/>
    <col min="2311" max="2311" width="20.5" customWidth="1"/>
    <col min="2312" max="2312" width="28.6640625" customWidth="1"/>
    <col min="2313" max="2313" width="23" customWidth="1"/>
    <col min="2314" max="2314" width="35.33203125" bestFit="1" customWidth="1"/>
    <col min="2315" max="2315" width="0" hidden="1" customWidth="1"/>
    <col min="2562" max="2562" width="31.5" customWidth="1"/>
    <col min="2563" max="2563" width="4.83203125" customWidth="1"/>
    <col min="2564" max="2564" width="29.5" customWidth="1"/>
    <col min="2565" max="2565" width="21.33203125" customWidth="1"/>
    <col min="2566" max="2566" width="22.1640625" customWidth="1"/>
    <col min="2567" max="2567" width="20.5" customWidth="1"/>
    <col min="2568" max="2568" width="28.6640625" customWidth="1"/>
    <col min="2569" max="2569" width="23" customWidth="1"/>
    <col min="2570" max="2570" width="35.33203125" bestFit="1" customWidth="1"/>
    <col min="2571" max="2571" width="0" hidden="1" customWidth="1"/>
    <col min="2818" max="2818" width="31.5" customWidth="1"/>
    <col min="2819" max="2819" width="4.83203125" customWidth="1"/>
    <col min="2820" max="2820" width="29.5" customWidth="1"/>
    <col min="2821" max="2821" width="21.33203125" customWidth="1"/>
    <col min="2822" max="2822" width="22.1640625" customWidth="1"/>
    <col min="2823" max="2823" width="20.5" customWidth="1"/>
    <col min="2824" max="2824" width="28.6640625" customWidth="1"/>
    <col min="2825" max="2825" width="23" customWidth="1"/>
    <col min="2826" max="2826" width="35.33203125" bestFit="1" customWidth="1"/>
    <col min="2827" max="2827" width="0" hidden="1" customWidth="1"/>
    <col min="3074" max="3074" width="31.5" customWidth="1"/>
    <col min="3075" max="3075" width="4.83203125" customWidth="1"/>
    <col min="3076" max="3076" width="29.5" customWidth="1"/>
    <col min="3077" max="3077" width="21.33203125" customWidth="1"/>
    <col min="3078" max="3078" width="22.1640625" customWidth="1"/>
    <col min="3079" max="3079" width="20.5" customWidth="1"/>
    <col min="3080" max="3080" width="28.6640625" customWidth="1"/>
    <col min="3081" max="3081" width="23" customWidth="1"/>
    <col min="3082" max="3082" width="35.33203125" bestFit="1" customWidth="1"/>
    <col min="3083" max="3083" width="0" hidden="1" customWidth="1"/>
    <col min="3330" max="3330" width="31.5" customWidth="1"/>
    <col min="3331" max="3331" width="4.83203125" customWidth="1"/>
    <col min="3332" max="3332" width="29.5" customWidth="1"/>
    <col min="3333" max="3333" width="21.33203125" customWidth="1"/>
    <col min="3334" max="3334" width="22.1640625" customWidth="1"/>
    <col min="3335" max="3335" width="20.5" customWidth="1"/>
    <col min="3336" max="3336" width="28.6640625" customWidth="1"/>
    <col min="3337" max="3337" width="23" customWidth="1"/>
    <col min="3338" max="3338" width="35.33203125" bestFit="1" customWidth="1"/>
    <col min="3339" max="3339" width="0" hidden="1" customWidth="1"/>
    <col min="3586" max="3586" width="31.5" customWidth="1"/>
    <col min="3587" max="3587" width="4.83203125" customWidth="1"/>
    <col min="3588" max="3588" width="29.5" customWidth="1"/>
    <col min="3589" max="3589" width="21.33203125" customWidth="1"/>
    <col min="3590" max="3590" width="22.1640625" customWidth="1"/>
    <col min="3591" max="3591" width="20.5" customWidth="1"/>
    <col min="3592" max="3592" width="28.6640625" customWidth="1"/>
    <col min="3593" max="3593" width="23" customWidth="1"/>
    <col min="3594" max="3594" width="35.33203125" bestFit="1" customWidth="1"/>
    <col min="3595" max="3595" width="0" hidden="1" customWidth="1"/>
    <col min="3842" max="3842" width="31.5" customWidth="1"/>
    <col min="3843" max="3843" width="4.83203125" customWidth="1"/>
    <col min="3844" max="3844" width="29.5" customWidth="1"/>
    <col min="3845" max="3845" width="21.33203125" customWidth="1"/>
    <col min="3846" max="3846" width="22.1640625" customWidth="1"/>
    <col min="3847" max="3847" width="20.5" customWidth="1"/>
    <col min="3848" max="3848" width="28.6640625" customWidth="1"/>
    <col min="3849" max="3849" width="23" customWidth="1"/>
    <col min="3850" max="3850" width="35.33203125" bestFit="1" customWidth="1"/>
    <col min="3851" max="3851" width="0" hidden="1" customWidth="1"/>
    <col min="4098" max="4098" width="31.5" customWidth="1"/>
    <col min="4099" max="4099" width="4.83203125" customWidth="1"/>
    <col min="4100" max="4100" width="29.5" customWidth="1"/>
    <col min="4101" max="4101" width="21.33203125" customWidth="1"/>
    <col min="4102" max="4102" width="22.1640625" customWidth="1"/>
    <col min="4103" max="4103" width="20.5" customWidth="1"/>
    <col min="4104" max="4104" width="28.6640625" customWidth="1"/>
    <col min="4105" max="4105" width="23" customWidth="1"/>
    <col min="4106" max="4106" width="35.33203125" bestFit="1" customWidth="1"/>
    <col min="4107" max="4107" width="0" hidden="1" customWidth="1"/>
    <col min="4354" max="4354" width="31.5" customWidth="1"/>
    <col min="4355" max="4355" width="4.83203125" customWidth="1"/>
    <col min="4356" max="4356" width="29.5" customWidth="1"/>
    <col min="4357" max="4357" width="21.33203125" customWidth="1"/>
    <col min="4358" max="4358" width="22.1640625" customWidth="1"/>
    <col min="4359" max="4359" width="20.5" customWidth="1"/>
    <col min="4360" max="4360" width="28.6640625" customWidth="1"/>
    <col min="4361" max="4361" width="23" customWidth="1"/>
    <col min="4362" max="4362" width="35.33203125" bestFit="1" customWidth="1"/>
    <col min="4363" max="4363" width="0" hidden="1" customWidth="1"/>
    <col min="4610" max="4610" width="31.5" customWidth="1"/>
    <col min="4611" max="4611" width="4.83203125" customWidth="1"/>
    <col min="4612" max="4612" width="29.5" customWidth="1"/>
    <col min="4613" max="4613" width="21.33203125" customWidth="1"/>
    <col min="4614" max="4614" width="22.1640625" customWidth="1"/>
    <col min="4615" max="4615" width="20.5" customWidth="1"/>
    <col min="4616" max="4616" width="28.6640625" customWidth="1"/>
    <col min="4617" max="4617" width="23" customWidth="1"/>
    <col min="4618" max="4618" width="35.33203125" bestFit="1" customWidth="1"/>
    <col min="4619" max="4619" width="0" hidden="1" customWidth="1"/>
    <col min="4866" max="4866" width="31.5" customWidth="1"/>
    <col min="4867" max="4867" width="4.83203125" customWidth="1"/>
    <col min="4868" max="4868" width="29.5" customWidth="1"/>
    <col min="4869" max="4869" width="21.33203125" customWidth="1"/>
    <col min="4870" max="4870" width="22.1640625" customWidth="1"/>
    <col min="4871" max="4871" width="20.5" customWidth="1"/>
    <col min="4872" max="4872" width="28.6640625" customWidth="1"/>
    <col min="4873" max="4873" width="23" customWidth="1"/>
    <col min="4874" max="4874" width="35.33203125" bestFit="1" customWidth="1"/>
    <col min="4875" max="4875" width="0" hidden="1" customWidth="1"/>
    <col min="5122" max="5122" width="31.5" customWidth="1"/>
    <col min="5123" max="5123" width="4.83203125" customWidth="1"/>
    <col min="5124" max="5124" width="29.5" customWidth="1"/>
    <col min="5125" max="5125" width="21.33203125" customWidth="1"/>
    <col min="5126" max="5126" width="22.1640625" customWidth="1"/>
    <col min="5127" max="5127" width="20.5" customWidth="1"/>
    <col min="5128" max="5128" width="28.6640625" customWidth="1"/>
    <col min="5129" max="5129" width="23" customWidth="1"/>
    <col min="5130" max="5130" width="35.33203125" bestFit="1" customWidth="1"/>
    <col min="5131" max="5131" width="0" hidden="1" customWidth="1"/>
    <col min="5378" max="5378" width="31.5" customWidth="1"/>
    <col min="5379" max="5379" width="4.83203125" customWidth="1"/>
    <col min="5380" max="5380" width="29.5" customWidth="1"/>
    <col min="5381" max="5381" width="21.33203125" customWidth="1"/>
    <col min="5382" max="5382" width="22.1640625" customWidth="1"/>
    <col min="5383" max="5383" width="20.5" customWidth="1"/>
    <col min="5384" max="5384" width="28.6640625" customWidth="1"/>
    <col min="5385" max="5385" width="23" customWidth="1"/>
    <col min="5386" max="5386" width="35.33203125" bestFit="1" customWidth="1"/>
    <col min="5387" max="5387" width="0" hidden="1" customWidth="1"/>
    <col min="5634" max="5634" width="31.5" customWidth="1"/>
    <col min="5635" max="5635" width="4.83203125" customWidth="1"/>
    <col min="5636" max="5636" width="29.5" customWidth="1"/>
    <col min="5637" max="5637" width="21.33203125" customWidth="1"/>
    <col min="5638" max="5638" width="22.1640625" customWidth="1"/>
    <col min="5639" max="5639" width="20.5" customWidth="1"/>
    <col min="5640" max="5640" width="28.6640625" customWidth="1"/>
    <col min="5641" max="5641" width="23" customWidth="1"/>
    <col min="5642" max="5642" width="35.33203125" bestFit="1" customWidth="1"/>
    <col min="5643" max="5643" width="0" hidden="1" customWidth="1"/>
    <col min="5890" max="5890" width="31.5" customWidth="1"/>
    <col min="5891" max="5891" width="4.83203125" customWidth="1"/>
    <col min="5892" max="5892" width="29.5" customWidth="1"/>
    <col min="5893" max="5893" width="21.33203125" customWidth="1"/>
    <col min="5894" max="5894" width="22.1640625" customWidth="1"/>
    <col min="5895" max="5895" width="20.5" customWidth="1"/>
    <col min="5896" max="5896" width="28.6640625" customWidth="1"/>
    <col min="5897" max="5897" width="23" customWidth="1"/>
    <col min="5898" max="5898" width="35.33203125" bestFit="1" customWidth="1"/>
    <col min="5899" max="5899" width="0" hidden="1" customWidth="1"/>
    <col min="6146" max="6146" width="31.5" customWidth="1"/>
    <col min="6147" max="6147" width="4.83203125" customWidth="1"/>
    <col min="6148" max="6148" width="29.5" customWidth="1"/>
    <col min="6149" max="6149" width="21.33203125" customWidth="1"/>
    <col min="6150" max="6150" width="22.1640625" customWidth="1"/>
    <col min="6151" max="6151" width="20.5" customWidth="1"/>
    <col min="6152" max="6152" width="28.6640625" customWidth="1"/>
    <col min="6153" max="6153" width="23" customWidth="1"/>
    <col min="6154" max="6154" width="35.33203125" bestFit="1" customWidth="1"/>
    <col min="6155" max="6155" width="0" hidden="1" customWidth="1"/>
    <col min="6402" max="6402" width="31.5" customWidth="1"/>
    <col min="6403" max="6403" width="4.83203125" customWidth="1"/>
    <col min="6404" max="6404" width="29.5" customWidth="1"/>
    <col min="6405" max="6405" width="21.33203125" customWidth="1"/>
    <col min="6406" max="6406" width="22.1640625" customWidth="1"/>
    <col min="6407" max="6407" width="20.5" customWidth="1"/>
    <col min="6408" max="6408" width="28.6640625" customWidth="1"/>
    <col min="6409" max="6409" width="23" customWidth="1"/>
    <col min="6410" max="6410" width="35.33203125" bestFit="1" customWidth="1"/>
    <col min="6411" max="6411" width="0" hidden="1" customWidth="1"/>
    <col min="6658" max="6658" width="31.5" customWidth="1"/>
    <col min="6659" max="6659" width="4.83203125" customWidth="1"/>
    <col min="6660" max="6660" width="29.5" customWidth="1"/>
    <col min="6661" max="6661" width="21.33203125" customWidth="1"/>
    <col min="6662" max="6662" width="22.1640625" customWidth="1"/>
    <col min="6663" max="6663" width="20.5" customWidth="1"/>
    <col min="6664" max="6664" width="28.6640625" customWidth="1"/>
    <col min="6665" max="6665" width="23" customWidth="1"/>
    <col min="6666" max="6666" width="35.33203125" bestFit="1" customWidth="1"/>
    <col min="6667" max="6667" width="0" hidden="1" customWidth="1"/>
    <col min="6914" max="6914" width="31.5" customWidth="1"/>
    <col min="6915" max="6915" width="4.83203125" customWidth="1"/>
    <col min="6916" max="6916" width="29.5" customWidth="1"/>
    <col min="6917" max="6917" width="21.33203125" customWidth="1"/>
    <col min="6918" max="6918" width="22.1640625" customWidth="1"/>
    <col min="6919" max="6919" width="20.5" customWidth="1"/>
    <col min="6920" max="6920" width="28.6640625" customWidth="1"/>
    <col min="6921" max="6921" width="23" customWidth="1"/>
    <col min="6922" max="6922" width="35.33203125" bestFit="1" customWidth="1"/>
    <col min="6923" max="6923" width="0" hidden="1" customWidth="1"/>
    <col min="7170" max="7170" width="31.5" customWidth="1"/>
    <col min="7171" max="7171" width="4.83203125" customWidth="1"/>
    <col min="7172" max="7172" width="29.5" customWidth="1"/>
    <col min="7173" max="7173" width="21.33203125" customWidth="1"/>
    <col min="7174" max="7174" width="22.1640625" customWidth="1"/>
    <col min="7175" max="7175" width="20.5" customWidth="1"/>
    <col min="7176" max="7176" width="28.6640625" customWidth="1"/>
    <col min="7177" max="7177" width="23" customWidth="1"/>
    <col min="7178" max="7178" width="35.33203125" bestFit="1" customWidth="1"/>
    <col min="7179" max="7179" width="0" hidden="1" customWidth="1"/>
    <col min="7426" max="7426" width="31.5" customWidth="1"/>
    <col min="7427" max="7427" width="4.83203125" customWidth="1"/>
    <col min="7428" max="7428" width="29.5" customWidth="1"/>
    <col min="7429" max="7429" width="21.33203125" customWidth="1"/>
    <col min="7430" max="7430" width="22.1640625" customWidth="1"/>
    <col min="7431" max="7431" width="20.5" customWidth="1"/>
    <col min="7432" max="7432" width="28.6640625" customWidth="1"/>
    <col min="7433" max="7433" width="23" customWidth="1"/>
    <col min="7434" max="7434" width="35.33203125" bestFit="1" customWidth="1"/>
    <col min="7435" max="7435" width="0" hidden="1" customWidth="1"/>
    <col min="7682" max="7682" width="31.5" customWidth="1"/>
    <col min="7683" max="7683" width="4.83203125" customWidth="1"/>
    <col min="7684" max="7684" width="29.5" customWidth="1"/>
    <col min="7685" max="7685" width="21.33203125" customWidth="1"/>
    <col min="7686" max="7686" width="22.1640625" customWidth="1"/>
    <col min="7687" max="7687" width="20.5" customWidth="1"/>
    <col min="7688" max="7688" width="28.6640625" customWidth="1"/>
    <col min="7689" max="7689" width="23" customWidth="1"/>
    <col min="7690" max="7690" width="35.33203125" bestFit="1" customWidth="1"/>
    <col min="7691" max="7691" width="0" hidden="1" customWidth="1"/>
    <col min="7938" max="7938" width="31.5" customWidth="1"/>
    <col min="7939" max="7939" width="4.83203125" customWidth="1"/>
    <col min="7940" max="7940" width="29.5" customWidth="1"/>
    <col min="7941" max="7941" width="21.33203125" customWidth="1"/>
    <col min="7942" max="7942" width="22.1640625" customWidth="1"/>
    <col min="7943" max="7943" width="20.5" customWidth="1"/>
    <col min="7944" max="7944" width="28.6640625" customWidth="1"/>
    <col min="7945" max="7945" width="23" customWidth="1"/>
    <col min="7946" max="7946" width="35.33203125" bestFit="1" customWidth="1"/>
    <col min="7947" max="7947" width="0" hidden="1" customWidth="1"/>
    <col min="8194" max="8194" width="31.5" customWidth="1"/>
    <col min="8195" max="8195" width="4.83203125" customWidth="1"/>
    <col min="8196" max="8196" width="29.5" customWidth="1"/>
    <col min="8197" max="8197" width="21.33203125" customWidth="1"/>
    <col min="8198" max="8198" width="22.1640625" customWidth="1"/>
    <col min="8199" max="8199" width="20.5" customWidth="1"/>
    <col min="8200" max="8200" width="28.6640625" customWidth="1"/>
    <col min="8201" max="8201" width="23" customWidth="1"/>
    <col min="8202" max="8202" width="35.33203125" bestFit="1" customWidth="1"/>
    <col min="8203" max="8203" width="0" hidden="1" customWidth="1"/>
    <col min="8450" max="8450" width="31.5" customWidth="1"/>
    <col min="8451" max="8451" width="4.83203125" customWidth="1"/>
    <col min="8452" max="8452" width="29.5" customWidth="1"/>
    <col min="8453" max="8453" width="21.33203125" customWidth="1"/>
    <col min="8454" max="8454" width="22.1640625" customWidth="1"/>
    <col min="8455" max="8455" width="20.5" customWidth="1"/>
    <col min="8456" max="8456" width="28.6640625" customWidth="1"/>
    <col min="8457" max="8457" width="23" customWidth="1"/>
    <col min="8458" max="8458" width="35.33203125" bestFit="1" customWidth="1"/>
    <col min="8459" max="8459" width="0" hidden="1" customWidth="1"/>
    <col min="8706" max="8706" width="31.5" customWidth="1"/>
    <col min="8707" max="8707" width="4.83203125" customWidth="1"/>
    <col min="8708" max="8708" width="29.5" customWidth="1"/>
    <col min="8709" max="8709" width="21.33203125" customWidth="1"/>
    <col min="8710" max="8710" width="22.1640625" customWidth="1"/>
    <col min="8711" max="8711" width="20.5" customWidth="1"/>
    <col min="8712" max="8712" width="28.6640625" customWidth="1"/>
    <col min="8713" max="8713" width="23" customWidth="1"/>
    <col min="8714" max="8714" width="35.33203125" bestFit="1" customWidth="1"/>
    <col min="8715" max="8715" width="0" hidden="1" customWidth="1"/>
    <col min="8962" max="8962" width="31.5" customWidth="1"/>
    <col min="8963" max="8963" width="4.83203125" customWidth="1"/>
    <col min="8964" max="8964" width="29.5" customWidth="1"/>
    <col min="8965" max="8965" width="21.33203125" customWidth="1"/>
    <col min="8966" max="8966" width="22.1640625" customWidth="1"/>
    <col min="8967" max="8967" width="20.5" customWidth="1"/>
    <col min="8968" max="8968" width="28.6640625" customWidth="1"/>
    <col min="8969" max="8969" width="23" customWidth="1"/>
    <col min="8970" max="8970" width="35.33203125" bestFit="1" customWidth="1"/>
    <col min="8971" max="8971" width="0" hidden="1" customWidth="1"/>
    <col min="9218" max="9218" width="31.5" customWidth="1"/>
    <col min="9219" max="9219" width="4.83203125" customWidth="1"/>
    <col min="9220" max="9220" width="29.5" customWidth="1"/>
    <col min="9221" max="9221" width="21.33203125" customWidth="1"/>
    <col min="9222" max="9222" width="22.1640625" customWidth="1"/>
    <col min="9223" max="9223" width="20.5" customWidth="1"/>
    <col min="9224" max="9224" width="28.6640625" customWidth="1"/>
    <col min="9225" max="9225" width="23" customWidth="1"/>
    <col min="9226" max="9226" width="35.33203125" bestFit="1" customWidth="1"/>
    <col min="9227" max="9227" width="0" hidden="1" customWidth="1"/>
    <col min="9474" max="9474" width="31.5" customWidth="1"/>
    <col min="9475" max="9475" width="4.83203125" customWidth="1"/>
    <col min="9476" max="9476" width="29.5" customWidth="1"/>
    <col min="9477" max="9477" width="21.33203125" customWidth="1"/>
    <col min="9478" max="9478" width="22.1640625" customWidth="1"/>
    <col min="9479" max="9479" width="20.5" customWidth="1"/>
    <col min="9480" max="9480" width="28.6640625" customWidth="1"/>
    <col min="9481" max="9481" width="23" customWidth="1"/>
    <col min="9482" max="9482" width="35.33203125" bestFit="1" customWidth="1"/>
    <col min="9483" max="9483" width="0" hidden="1" customWidth="1"/>
    <col min="9730" max="9730" width="31.5" customWidth="1"/>
    <col min="9731" max="9731" width="4.83203125" customWidth="1"/>
    <col min="9732" max="9732" width="29.5" customWidth="1"/>
    <col min="9733" max="9733" width="21.33203125" customWidth="1"/>
    <col min="9734" max="9734" width="22.1640625" customWidth="1"/>
    <col min="9735" max="9735" width="20.5" customWidth="1"/>
    <col min="9736" max="9736" width="28.6640625" customWidth="1"/>
    <col min="9737" max="9737" width="23" customWidth="1"/>
    <col min="9738" max="9738" width="35.33203125" bestFit="1" customWidth="1"/>
    <col min="9739" max="9739" width="0" hidden="1" customWidth="1"/>
    <col min="9986" max="9986" width="31.5" customWidth="1"/>
    <col min="9987" max="9987" width="4.83203125" customWidth="1"/>
    <col min="9988" max="9988" width="29.5" customWidth="1"/>
    <col min="9989" max="9989" width="21.33203125" customWidth="1"/>
    <col min="9990" max="9990" width="22.1640625" customWidth="1"/>
    <col min="9991" max="9991" width="20.5" customWidth="1"/>
    <col min="9992" max="9992" width="28.6640625" customWidth="1"/>
    <col min="9993" max="9993" width="23" customWidth="1"/>
    <col min="9994" max="9994" width="35.33203125" bestFit="1" customWidth="1"/>
    <col min="9995" max="9995" width="0" hidden="1" customWidth="1"/>
    <col min="10242" max="10242" width="31.5" customWidth="1"/>
    <col min="10243" max="10243" width="4.83203125" customWidth="1"/>
    <col min="10244" max="10244" width="29.5" customWidth="1"/>
    <col min="10245" max="10245" width="21.33203125" customWidth="1"/>
    <col min="10246" max="10246" width="22.1640625" customWidth="1"/>
    <col min="10247" max="10247" width="20.5" customWidth="1"/>
    <col min="10248" max="10248" width="28.6640625" customWidth="1"/>
    <col min="10249" max="10249" width="23" customWidth="1"/>
    <col min="10250" max="10250" width="35.33203125" bestFit="1" customWidth="1"/>
    <col min="10251" max="10251" width="0" hidden="1" customWidth="1"/>
    <col min="10498" max="10498" width="31.5" customWidth="1"/>
    <col min="10499" max="10499" width="4.83203125" customWidth="1"/>
    <col min="10500" max="10500" width="29.5" customWidth="1"/>
    <col min="10501" max="10501" width="21.33203125" customWidth="1"/>
    <col min="10502" max="10502" width="22.1640625" customWidth="1"/>
    <col min="10503" max="10503" width="20.5" customWidth="1"/>
    <col min="10504" max="10504" width="28.6640625" customWidth="1"/>
    <col min="10505" max="10505" width="23" customWidth="1"/>
    <col min="10506" max="10506" width="35.33203125" bestFit="1" customWidth="1"/>
    <col min="10507" max="10507" width="0" hidden="1" customWidth="1"/>
    <col min="10754" max="10754" width="31.5" customWidth="1"/>
    <col min="10755" max="10755" width="4.83203125" customWidth="1"/>
    <col min="10756" max="10756" width="29.5" customWidth="1"/>
    <col min="10757" max="10757" width="21.33203125" customWidth="1"/>
    <col min="10758" max="10758" width="22.1640625" customWidth="1"/>
    <col min="10759" max="10759" width="20.5" customWidth="1"/>
    <col min="10760" max="10760" width="28.6640625" customWidth="1"/>
    <col min="10761" max="10761" width="23" customWidth="1"/>
    <col min="10762" max="10762" width="35.33203125" bestFit="1" customWidth="1"/>
    <col min="10763" max="10763" width="0" hidden="1" customWidth="1"/>
    <col min="11010" max="11010" width="31.5" customWidth="1"/>
    <col min="11011" max="11011" width="4.83203125" customWidth="1"/>
    <col min="11012" max="11012" width="29.5" customWidth="1"/>
    <col min="11013" max="11013" width="21.33203125" customWidth="1"/>
    <col min="11014" max="11014" width="22.1640625" customWidth="1"/>
    <col min="11015" max="11015" width="20.5" customWidth="1"/>
    <col min="11016" max="11016" width="28.6640625" customWidth="1"/>
    <col min="11017" max="11017" width="23" customWidth="1"/>
    <col min="11018" max="11018" width="35.33203125" bestFit="1" customWidth="1"/>
    <col min="11019" max="11019" width="0" hidden="1" customWidth="1"/>
    <col min="11266" max="11266" width="31.5" customWidth="1"/>
    <col min="11267" max="11267" width="4.83203125" customWidth="1"/>
    <col min="11268" max="11268" width="29.5" customWidth="1"/>
    <col min="11269" max="11269" width="21.33203125" customWidth="1"/>
    <col min="11270" max="11270" width="22.1640625" customWidth="1"/>
    <col min="11271" max="11271" width="20.5" customWidth="1"/>
    <col min="11272" max="11272" width="28.6640625" customWidth="1"/>
    <col min="11273" max="11273" width="23" customWidth="1"/>
    <col min="11274" max="11274" width="35.33203125" bestFit="1" customWidth="1"/>
    <col min="11275" max="11275" width="0" hidden="1" customWidth="1"/>
    <col min="11522" max="11522" width="31.5" customWidth="1"/>
    <col min="11523" max="11523" width="4.83203125" customWidth="1"/>
    <col min="11524" max="11524" width="29.5" customWidth="1"/>
    <col min="11525" max="11525" width="21.33203125" customWidth="1"/>
    <col min="11526" max="11526" width="22.1640625" customWidth="1"/>
    <col min="11527" max="11527" width="20.5" customWidth="1"/>
    <col min="11528" max="11528" width="28.6640625" customWidth="1"/>
    <col min="11529" max="11529" width="23" customWidth="1"/>
    <col min="11530" max="11530" width="35.33203125" bestFit="1" customWidth="1"/>
    <col min="11531" max="11531" width="0" hidden="1" customWidth="1"/>
    <col min="11778" max="11778" width="31.5" customWidth="1"/>
    <col min="11779" max="11779" width="4.83203125" customWidth="1"/>
    <col min="11780" max="11780" width="29.5" customWidth="1"/>
    <col min="11781" max="11781" width="21.33203125" customWidth="1"/>
    <col min="11782" max="11782" width="22.1640625" customWidth="1"/>
    <col min="11783" max="11783" width="20.5" customWidth="1"/>
    <col min="11784" max="11784" width="28.6640625" customWidth="1"/>
    <col min="11785" max="11785" width="23" customWidth="1"/>
    <col min="11786" max="11786" width="35.33203125" bestFit="1" customWidth="1"/>
    <col min="11787" max="11787" width="0" hidden="1" customWidth="1"/>
    <col min="12034" max="12034" width="31.5" customWidth="1"/>
    <col min="12035" max="12035" width="4.83203125" customWidth="1"/>
    <col min="12036" max="12036" width="29.5" customWidth="1"/>
    <col min="12037" max="12037" width="21.33203125" customWidth="1"/>
    <col min="12038" max="12038" width="22.1640625" customWidth="1"/>
    <col min="12039" max="12039" width="20.5" customWidth="1"/>
    <col min="12040" max="12040" width="28.6640625" customWidth="1"/>
    <col min="12041" max="12041" width="23" customWidth="1"/>
    <col min="12042" max="12042" width="35.33203125" bestFit="1" customWidth="1"/>
    <col min="12043" max="12043" width="0" hidden="1" customWidth="1"/>
    <col min="12290" max="12290" width="31.5" customWidth="1"/>
    <col min="12291" max="12291" width="4.83203125" customWidth="1"/>
    <col min="12292" max="12292" width="29.5" customWidth="1"/>
    <col min="12293" max="12293" width="21.33203125" customWidth="1"/>
    <col min="12294" max="12294" width="22.1640625" customWidth="1"/>
    <col min="12295" max="12295" width="20.5" customWidth="1"/>
    <col min="12296" max="12296" width="28.6640625" customWidth="1"/>
    <col min="12297" max="12297" width="23" customWidth="1"/>
    <col min="12298" max="12298" width="35.33203125" bestFit="1" customWidth="1"/>
    <col min="12299" max="12299" width="0" hidden="1" customWidth="1"/>
    <col min="12546" max="12546" width="31.5" customWidth="1"/>
    <col min="12547" max="12547" width="4.83203125" customWidth="1"/>
    <col min="12548" max="12548" width="29.5" customWidth="1"/>
    <col min="12549" max="12549" width="21.33203125" customWidth="1"/>
    <col min="12550" max="12550" width="22.1640625" customWidth="1"/>
    <col min="12551" max="12551" width="20.5" customWidth="1"/>
    <col min="12552" max="12552" width="28.6640625" customWidth="1"/>
    <col min="12553" max="12553" width="23" customWidth="1"/>
    <col min="12554" max="12554" width="35.33203125" bestFit="1" customWidth="1"/>
    <col min="12555" max="12555" width="0" hidden="1" customWidth="1"/>
    <col min="12802" max="12802" width="31.5" customWidth="1"/>
    <col min="12803" max="12803" width="4.83203125" customWidth="1"/>
    <col min="12804" max="12804" width="29.5" customWidth="1"/>
    <col min="12805" max="12805" width="21.33203125" customWidth="1"/>
    <col min="12806" max="12806" width="22.1640625" customWidth="1"/>
    <col min="12807" max="12807" width="20.5" customWidth="1"/>
    <col min="12808" max="12808" width="28.6640625" customWidth="1"/>
    <col min="12809" max="12809" width="23" customWidth="1"/>
    <col min="12810" max="12810" width="35.33203125" bestFit="1" customWidth="1"/>
    <col min="12811" max="12811" width="0" hidden="1" customWidth="1"/>
    <col min="13058" max="13058" width="31.5" customWidth="1"/>
    <col min="13059" max="13059" width="4.83203125" customWidth="1"/>
    <col min="13060" max="13060" width="29.5" customWidth="1"/>
    <col min="13061" max="13061" width="21.33203125" customWidth="1"/>
    <col min="13062" max="13062" width="22.1640625" customWidth="1"/>
    <col min="13063" max="13063" width="20.5" customWidth="1"/>
    <col min="13064" max="13064" width="28.6640625" customWidth="1"/>
    <col min="13065" max="13065" width="23" customWidth="1"/>
    <col min="13066" max="13066" width="35.33203125" bestFit="1" customWidth="1"/>
    <col min="13067" max="13067" width="0" hidden="1" customWidth="1"/>
    <col min="13314" max="13314" width="31.5" customWidth="1"/>
    <col min="13315" max="13315" width="4.83203125" customWidth="1"/>
    <col min="13316" max="13316" width="29.5" customWidth="1"/>
    <col min="13317" max="13317" width="21.33203125" customWidth="1"/>
    <col min="13318" max="13318" width="22.1640625" customWidth="1"/>
    <col min="13319" max="13319" width="20.5" customWidth="1"/>
    <col min="13320" max="13320" width="28.6640625" customWidth="1"/>
    <col min="13321" max="13321" width="23" customWidth="1"/>
    <col min="13322" max="13322" width="35.33203125" bestFit="1" customWidth="1"/>
    <col min="13323" max="13323" width="0" hidden="1" customWidth="1"/>
    <col min="13570" max="13570" width="31.5" customWidth="1"/>
    <col min="13571" max="13571" width="4.83203125" customWidth="1"/>
    <col min="13572" max="13572" width="29.5" customWidth="1"/>
    <col min="13573" max="13573" width="21.33203125" customWidth="1"/>
    <col min="13574" max="13574" width="22.1640625" customWidth="1"/>
    <col min="13575" max="13575" width="20.5" customWidth="1"/>
    <col min="13576" max="13576" width="28.6640625" customWidth="1"/>
    <col min="13577" max="13577" width="23" customWidth="1"/>
    <col min="13578" max="13578" width="35.33203125" bestFit="1" customWidth="1"/>
    <col min="13579" max="13579" width="0" hidden="1" customWidth="1"/>
    <col min="13826" max="13826" width="31.5" customWidth="1"/>
    <col min="13827" max="13827" width="4.83203125" customWidth="1"/>
    <col min="13828" max="13828" width="29.5" customWidth="1"/>
    <col min="13829" max="13829" width="21.33203125" customWidth="1"/>
    <col min="13830" max="13830" width="22.1640625" customWidth="1"/>
    <col min="13831" max="13831" width="20.5" customWidth="1"/>
    <col min="13832" max="13832" width="28.6640625" customWidth="1"/>
    <col min="13833" max="13833" width="23" customWidth="1"/>
    <col min="13834" max="13834" width="35.33203125" bestFit="1" customWidth="1"/>
    <col min="13835" max="13835" width="0" hidden="1" customWidth="1"/>
    <col min="14082" max="14082" width="31.5" customWidth="1"/>
    <col min="14083" max="14083" width="4.83203125" customWidth="1"/>
    <col min="14084" max="14084" width="29.5" customWidth="1"/>
    <col min="14085" max="14085" width="21.33203125" customWidth="1"/>
    <col min="14086" max="14086" width="22.1640625" customWidth="1"/>
    <col min="14087" max="14087" width="20.5" customWidth="1"/>
    <col min="14088" max="14088" width="28.6640625" customWidth="1"/>
    <col min="14089" max="14089" width="23" customWidth="1"/>
    <col min="14090" max="14090" width="35.33203125" bestFit="1" customWidth="1"/>
    <col min="14091" max="14091" width="0" hidden="1" customWidth="1"/>
    <col min="14338" max="14338" width="31.5" customWidth="1"/>
    <col min="14339" max="14339" width="4.83203125" customWidth="1"/>
    <col min="14340" max="14340" width="29.5" customWidth="1"/>
    <col min="14341" max="14341" width="21.33203125" customWidth="1"/>
    <col min="14342" max="14342" width="22.1640625" customWidth="1"/>
    <col min="14343" max="14343" width="20.5" customWidth="1"/>
    <col min="14344" max="14344" width="28.6640625" customWidth="1"/>
    <col min="14345" max="14345" width="23" customWidth="1"/>
    <col min="14346" max="14346" width="35.33203125" bestFit="1" customWidth="1"/>
    <col min="14347" max="14347" width="0" hidden="1" customWidth="1"/>
    <col min="14594" max="14594" width="31.5" customWidth="1"/>
    <col min="14595" max="14595" width="4.83203125" customWidth="1"/>
    <col min="14596" max="14596" width="29.5" customWidth="1"/>
    <col min="14597" max="14597" width="21.33203125" customWidth="1"/>
    <col min="14598" max="14598" width="22.1640625" customWidth="1"/>
    <col min="14599" max="14599" width="20.5" customWidth="1"/>
    <col min="14600" max="14600" width="28.6640625" customWidth="1"/>
    <col min="14601" max="14601" width="23" customWidth="1"/>
    <col min="14602" max="14602" width="35.33203125" bestFit="1" customWidth="1"/>
    <col min="14603" max="14603" width="0" hidden="1" customWidth="1"/>
    <col min="14850" max="14850" width="31.5" customWidth="1"/>
    <col min="14851" max="14851" width="4.83203125" customWidth="1"/>
    <col min="14852" max="14852" width="29.5" customWidth="1"/>
    <col min="14853" max="14853" width="21.33203125" customWidth="1"/>
    <col min="14854" max="14854" width="22.1640625" customWidth="1"/>
    <col min="14855" max="14855" width="20.5" customWidth="1"/>
    <col min="14856" max="14856" width="28.6640625" customWidth="1"/>
    <col min="14857" max="14857" width="23" customWidth="1"/>
    <col min="14858" max="14858" width="35.33203125" bestFit="1" customWidth="1"/>
    <col min="14859" max="14859" width="0" hidden="1" customWidth="1"/>
    <col min="15106" max="15106" width="31.5" customWidth="1"/>
    <col min="15107" max="15107" width="4.83203125" customWidth="1"/>
    <col min="15108" max="15108" width="29.5" customWidth="1"/>
    <col min="15109" max="15109" width="21.33203125" customWidth="1"/>
    <col min="15110" max="15110" width="22.1640625" customWidth="1"/>
    <col min="15111" max="15111" width="20.5" customWidth="1"/>
    <col min="15112" max="15112" width="28.6640625" customWidth="1"/>
    <col min="15113" max="15113" width="23" customWidth="1"/>
    <col min="15114" max="15114" width="35.33203125" bestFit="1" customWidth="1"/>
    <col min="15115" max="15115" width="0" hidden="1" customWidth="1"/>
    <col min="15362" max="15362" width="31.5" customWidth="1"/>
    <col min="15363" max="15363" width="4.83203125" customWidth="1"/>
    <col min="15364" max="15364" width="29.5" customWidth="1"/>
    <col min="15365" max="15365" width="21.33203125" customWidth="1"/>
    <col min="15366" max="15366" width="22.1640625" customWidth="1"/>
    <col min="15367" max="15367" width="20.5" customWidth="1"/>
    <col min="15368" max="15368" width="28.6640625" customWidth="1"/>
    <col min="15369" max="15369" width="23" customWidth="1"/>
    <col min="15370" max="15370" width="35.33203125" bestFit="1" customWidth="1"/>
    <col min="15371" max="15371" width="0" hidden="1" customWidth="1"/>
    <col min="15618" max="15618" width="31.5" customWidth="1"/>
    <col min="15619" max="15619" width="4.83203125" customWidth="1"/>
    <col min="15620" max="15620" width="29.5" customWidth="1"/>
    <col min="15621" max="15621" width="21.33203125" customWidth="1"/>
    <col min="15622" max="15622" width="22.1640625" customWidth="1"/>
    <col min="15623" max="15623" width="20.5" customWidth="1"/>
    <col min="15624" max="15624" width="28.6640625" customWidth="1"/>
    <col min="15625" max="15625" width="23" customWidth="1"/>
    <col min="15626" max="15626" width="35.33203125" bestFit="1" customWidth="1"/>
    <col min="15627" max="15627" width="0" hidden="1" customWidth="1"/>
    <col min="15874" max="15874" width="31.5" customWidth="1"/>
    <col min="15875" max="15875" width="4.83203125" customWidth="1"/>
    <col min="15876" max="15876" width="29.5" customWidth="1"/>
    <col min="15877" max="15877" width="21.33203125" customWidth="1"/>
    <col min="15878" max="15878" width="22.1640625" customWidth="1"/>
    <col min="15879" max="15879" width="20.5" customWidth="1"/>
    <col min="15880" max="15880" width="28.6640625" customWidth="1"/>
    <col min="15881" max="15881" width="23" customWidth="1"/>
    <col min="15882" max="15882" width="35.33203125" bestFit="1" customWidth="1"/>
    <col min="15883" max="15883" width="0" hidden="1" customWidth="1"/>
    <col min="16130" max="16130" width="31.5" customWidth="1"/>
    <col min="16131" max="16131" width="4.83203125" customWidth="1"/>
    <col min="16132" max="16132" width="29.5" customWidth="1"/>
    <col min="16133" max="16133" width="21.33203125" customWidth="1"/>
    <col min="16134" max="16134" width="22.1640625" customWidth="1"/>
    <col min="16135" max="16135" width="20.5" customWidth="1"/>
    <col min="16136" max="16136" width="28.6640625" customWidth="1"/>
    <col min="16137" max="16137" width="23" customWidth="1"/>
    <col min="16138" max="16138" width="35.33203125" bestFit="1" customWidth="1"/>
    <col min="16139" max="16139" width="0" hidden="1" customWidth="1"/>
  </cols>
  <sheetData>
    <row r="1" spans="1:15" s="27" customFormat="1" ht="19" thickBot="1">
      <c r="A1" s="26"/>
      <c r="B1" s="658" t="s">
        <v>33</v>
      </c>
      <c r="C1" s="353"/>
      <c r="D1" s="353"/>
      <c r="E1" s="353"/>
      <c r="F1" s="353"/>
      <c r="G1" s="659"/>
      <c r="H1" s="4" t="s">
        <v>954</v>
      </c>
      <c r="I1" s="6"/>
      <c r="J1" s="212"/>
      <c r="K1" s="212"/>
      <c r="L1" s="301"/>
      <c r="M1" s="212"/>
      <c r="N1" s="212"/>
      <c r="O1" s="212"/>
    </row>
    <row r="2" spans="1:15" s="27" customFormat="1" ht="19" thickBot="1">
      <c r="A2" s="28"/>
      <c r="B2" s="660"/>
      <c r="C2" s="354"/>
      <c r="D2" s="354"/>
      <c r="E2" s="354"/>
      <c r="F2" s="354"/>
      <c r="G2" s="661"/>
      <c r="H2" s="371" t="s">
        <v>35</v>
      </c>
      <c r="I2" s="372"/>
      <c r="J2" s="212"/>
      <c r="K2" s="212"/>
      <c r="L2" s="301"/>
      <c r="M2" s="212"/>
      <c r="N2" s="212"/>
      <c r="O2" s="212"/>
    </row>
    <row r="3" spans="1:15" s="27" customFormat="1" ht="28.5" customHeight="1" thickBot="1">
      <c r="A3" s="28"/>
      <c r="B3" s="662" t="s">
        <v>659</v>
      </c>
      <c r="C3" s="663"/>
      <c r="D3" s="663"/>
      <c r="E3" s="663"/>
      <c r="F3" s="663"/>
      <c r="G3" s="664"/>
      <c r="H3" s="656" t="s">
        <v>660</v>
      </c>
      <c r="I3" s="657"/>
      <c r="J3" s="212"/>
      <c r="K3" s="212"/>
      <c r="L3" s="301"/>
      <c r="M3" s="212"/>
      <c r="N3" s="212"/>
      <c r="O3" s="212"/>
    </row>
    <row r="4" spans="1:15" ht="20" thickBot="1">
      <c r="A4" s="669" t="s">
        <v>452</v>
      </c>
      <c r="B4" s="670"/>
      <c r="C4" s="670"/>
      <c r="D4" s="670"/>
      <c r="E4" s="670"/>
      <c r="F4" s="670"/>
      <c r="G4" s="670"/>
      <c r="H4" s="670"/>
      <c r="I4" s="671"/>
    </row>
    <row r="5" spans="1:15" ht="33" customHeight="1" thickBot="1">
      <c r="A5" s="167" t="s">
        <v>0</v>
      </c>
      <c r="B5" s="672" t="s">
        <v>453</v>
      </c>
      <c r="C5" s="673"/>
      <c r="D5" s="168" t="s">
        <v>1</v>
      </c>
      <c r="E5" s="168" t="s">
        <v>38</v>
      </c>
      <c r="F5" s="168" t="s">
        <v>2</v>
      </c>
      <c r="G5" s="170" t="s">
        <v>956</v>
      </c>
      <c r="H5" s="171" t="s">
        <v>39</v>
      </c>
      <c r="I5" s="304" t="s">
        <v>957</v>
      </c>
      <c r="J5" s="217" t="s">
        <v>1063</v>
      </c>
      <c r="K5" s="217" t="s">
        <v>952</v>
      </c>
      <c r="L5" s="218" t="s">
        <v>1064</v>
      </c>
      <c r="M5" s="218" t="s">
        <v>1065</v>
      </c>
      <c r="N5" s="218" t="s">
        <v>1066</v>
      </c>
      <c r="O5" s="218" t="s">
        <v>1067</v>
      </c>
    </row>
    <row r="6" spans="1:15" ht="119.25" customHeight="1" thickBot="1">
      <c r="A6" s="635" t="s">
        <v>454</v>
      </c>
      <c r="B6" s="29" t="s">
        <v>3</v>
      </c>
      <c r="C6" s="65" t="s">
        <v>755</v>
      </c>
      <c r="D6" s="65" t="s">
        <v>756</v>
      </c>
      <c r="E6" s="65" t="s">
        <v>42</v>
      </c>
      <c r="F6" s="169">
        <v>44316</v>
      </c>
      <c r="G6" s="183" t="s">
        <v>969</v>
      </c>
      <c r="H6" s="184" t="s">
        <v>970</v>
      </c>
      <c r="I6" s="305" t="s">
        <v>963</v>
      </c>
      <c r="J6" s="308" t="s">
        <v>1125</v>
      </c>
      <c r="K6" s="309" t="s">
        <v>1126</v>
      </c>
      <c r="L6" s="344">
        <v>1</v>
      </c>
      <c r="M6" s="310"/>
      <c r="N6" s="310"/>
      <c r="O6" s="310">
        <f t="shared" ref="O6:O12" si="0">+L6+M6+N6</f>
        <v>1</v>
      </c>
    </row>
    <row r="7" spans="1:15" ht="102.75" customHeight="1" thickBot="1">
      <c r="A7" s="636"/>
      <c r="B7" s="29" t="s">
        <v>4</v>
      </c>
      <c r="C7" s="65" t="s">
        <v>757</v>
      </c>
      <c r="D7" s="65" t="s">
        <v>758</v>
      </c>
      <c r="E7" s="65" t="s">
        <v>42</v>
      </c>
      <c r="F7" s="66">
        <v>44316</v>
      </c>
      <c r="G7" s="183" t="s">
        <v>971</v>
      </c>
      <c r="H7" s="185" t="s">
        <v>972</v>
      </c>
      <c r="I7" s="305" t="s">
        <v>963</v>
      </c>
      <c r="J7" s="311" t="s">
        <v>1127</v>
      </c>
      <c r="K7" s="312" t="s">
        <v>1128</v>
      </c>
      <c r="L7" s="344">
        <v>1</v>
      </c>
      <c r="M7" s="310"/>
      <c r="N7" s="310"/>
      <c r="O7" s="310">
        <f t="shared" si="0"/>
        <v>1</v>
      </c>
    </row>
    <row r="8" spans="1:15" ht="87.75" customHeight="1" thickBot="1">
      <c r="A8" s="636"/>
      <c r="B8" s="29" t="s">
        <v>455</v>
      </c>
      <c r="C8" s="65" t="s">
        <v>759</v>
      </c>
      <c r="D8" s="65" t="s">
        <v>760</v>
      </c>
      <c r="E8" s="65" t="s">
        <v>42</v>
      </c>
      <c r="F8" s="66">
        <v>44377</v>
      </c>
      <c r="G8" s="186" t="s">
        <v>973</v>
      </c>
      <c r="H8" s="184" t="s">
        <v>974</v>
      </c>
      <c r="I8" s="306" t="s">
        <v>963</v>
      </c>
      <c r="J8" s="313" t="s">
        <v>1129</v>
      </c>
      <c r="K8" s="314" t="s">
        <v>1130</v>
      </c>
      <c r="L8" s="350">
        <v>0.9</v>
      </c>
      <c r="M8" s="310"/>
      <c r="N8" s="310"/>
      <c r="O8" s="310">
        <f t="shared" si="0"/>
        <v>0.9</v>
      </c>
    </row>
    <row r="9" spans="1:15" ht="59.25" customHeight="1" thickBot="1">
      <c r="A9" s="636"/>
      <c r="B9" s="29">
        <v>1.4</v>
      </c>
      <c r="C9" s="65" t="s">
        <v>761</v>
      </c>
      <c r="D9" s="65" t="s">
        <v>762</v>
      </c>
      <c r="E9" s="65" t="s">
        <v>458</v>
      </c>
      <c r="F9" s="66">
        <v>44316</v>
      </c>
      <c r="G9" s="186" t="s">
        <v>982</v>
      </c>
      <c r="H9" s="185" t="s">
        <v>983</v>
      </c>
      <c r="I9" s="306" t="s">
        <v>984</v>
      </c>
      <c r="J9" s="308" t="s">
        <v>1131</v>
      </c>
      <c r="K9" s="314" t="s">
        <v>427</v>
      </c>
      <c r="L9" s="344">
        <v>0</v>
      </c>
      <c r="M9" s="310"/>
      <c r="N9" s="310"/>
      <c r="O9" s="310">
        <f t="shared" si="0"/>
        <v>0</v>
      </c>
    </row>
    <row r="10" spans="1:15" ht="93.75" customHeight="1" thickBot="1">
      <c r="A10" s="683"/>
      <c r="B10" s="29">
        <v>1.5</v>
      </c>
      <c r="C10" s="65" t="s">
        <v>456</v>
      </c>
      <c r="D10" s="65" t="s">
        <v>457</v>
      </c>
      <c r="E10" s="65" t="s">
        <v>458</v>
      </c>
      <c r="F10" s="66" t="s">
        <v>763</v>
      </c>
      <c r="G10" s="186" t="s">
        <v>1003</v>
      </c>
      <c r="H10" s="210" t="s">
        <v>1004</v>
      </c>
      <c r="I10" s="306" t="s">
        <v>963</v>
      </c>
      <c r="J10" s="315" t="s">
        <v>1132</v>
      </c>
      <c r="K10" s="14" t="s">
        <v>1133</v>
      </c>
      <c r="L10" s="345">
        <v>0.35</v>
      </c>
      <c r="M10" s="310"/>
      <c r="N10" s="310"/>
      <c r="O10" s="310">
        <f t="shared" si="0"/>
        <v>0.35</v>
      </c>
    </row>
    <row r="11" spans="1:15" ht="68.25" customHeight="1" thickBot="1">
      <c r="A11" s="635" t="s">
        <v>460</v>
      </c>
      <c r="B11" s="29" t="s">
        <v>5</v>
      </c>
      <c r="C11" s="67" t="s">
        <v>764</v>
      </c>
      <c r="D11" s="65" t="s">
        <v>765</v>
      </c>
      <c r="E11" s="67" t="s">
        <v>766</v>
      </c>
      <c r="F11" s="68" t="s">
        <v>767</v>
      </c>
      <c r="G11" s="187" t="s">
        <v>977</v>
      </c>
      <c r="H11" s="185" t="s">
        <v>1013</v>
      </c>
      <c r="I11" s="307" t="s">
        <v>963</v>
      </c>
      <c r="J11" s="308" t="s">
        <v>1134</v>
      </c>
      <c r="K11" s="316" t="s">
        <v>1135</v>
      </c>
      <c r="L11" s="344">
        <v>0.3</v>
      </c>
      <c r="M11" s="310"/>
      <c r="N11" s="310"/>
      <c r="O11" s="310">
        <f t="shared" si="0"/>
        <v>0.3</v>
      </c>
    </row>
    <row r="12" spans="1:15" ht="34.5" customHeight="1">
      <c r="A12" s="636"/>
      <c r="B12" s="666" t="s">
        <v>6</v>
      </c>
      <c r="C12" s="639" t="s">
        <v>777</v>
      </c>
      <c r="D12" s="639" t="s">
        <v>778</v>
      </c>
      <c r="E12" s="639" t="s">
        <v>461</v>
      </c>
      <c r="F12" s="649">
        <v>44561</v>
      </c>
      <c r="G12" s="653" t="s">
        <v>1057</v>
      </c>
      <c r="H12" s="677" t="s">
        <v>1054</v>
      </c>
      <c r="I12" s="674" t="s">
        <v>963</v>
      </c>
      <c r="J12" s="699" t="s">
        <v>1136</v>
      </c>
      <c r="K12" s="700" t="s">
        <v>1137</v>
      </c>
      <c r="L12" s="696">
        <v>0.3</v>
      </c>
      <c r="M12" s="696"/>
      <c r="N12" s="696"/>
      <c r="O12" s="689">
        <f t="shared" si="0"/>
        <v>0.3</v>
      </c>
    </row>
    <row r="13" spans="1:15" ht="15" customHeight="1">
      <c r="A13" s="636"/>
      <c r="B13" s="667"/>
      <c r="C13" s="644"/>
      <c r="D13" s="644"/>
      <c r="E13" s="644"/>
      <c r="F13" s="665"/>
      <c r="G13" s="655"/>
      <c r="H13" s="678"/>
      <c r="I13" s="675"/>
      <c r="J13" s="699"/>
      <c r="K13" s="701"/>
      <c r="L13" s="697"/>
      <c r="M13" s="697"/>
      <c r="N13" s="697"/>
      <c r="O13" s="690"/>
    </row>
    <row r="14" spans="1:15" ht="81.75" customHeight="1" thickBot="1">
      <c r="A14" s="636"/>
      <c r="B14" s="668"/>
      <c r="C14" s="640"/>
      <c r="D14" s="640"/>
      <c r="E14" s="640"/>
      <c r="F14" s="650"/>
      <c r="G14" s="654"/>
      <c r="H14" s="679"/>
      <c r="I14" s="676"/>
      <c r="J14" s="699"/>
      <c r="K14" s="702"/>
      <c r="L14" s="698"/>
      <c r="M14" s="698"/>
      <c r="N14" s="698"/>
      <c r="O14" s="691"/>
    </row>
    <row r="15" spans="1:15" ht="74.25" customHeight="1" thickBot="1">
      <c r="A15" s="636"/>
      <c r="B15" s="209" t="s">
        <v>7</v>
      </c>
      <c r="C15" s="208" t="s">
        <v>768</v>
      </c>
      <c r="D15" s="208" t="s">
        <v>769</v>
      </c>
      <c r="E15" s="208" t="s">
        <v>462</v>
      </c>
      <c r="F15" s="203" t="s">
        <v>767</v>
      </c>
      <c r="G15" s="187" t="s">
        <v>977</v>
      </c>
      <c r="H15" s="185" t="s">
        <v>1013</v>
      </c>
      <c r="I15" s="307" t="s">
        <v>963</v>
      </c>
      <c r="J15" s="308" t="s">
        <v>1138</v>
      </c>
      <c r="K15" s="16" t="s">
        <v>1139</v>
      </c>
      <c r="L15" s="344">
        <v>0.3</v>
      </c>
      <c r="M15" s="310"/>
      <c r="N15" s="310"/>
      <c r="O15" s="310">
        <f>+L15+M15+N15</f>
        <v>0.3</v>
      </c>
    </row>
    <row r="16" spans="1:15" ht="48.75" customHeight="1">
      <c r="A16" s="636"/>
      <c r="B16" s="666" t="s">
        <v>463</v>
      </c>
      <c r="C16" s="639" t="s">
        <v>770</v>
      </c>
      <c r="D16" s="639" t="s">
        <v>771</v>
      </c>
      <c r="E16" s="686" t="s">
        <v>458</v>
      </c>
      <c r="F16" s="649" t="s">
        <v>779</v>
      </c>
      <c r="G16" s="653" t="s">
        <v>986</v>
      </c>
      <c r="H16" s="632" t="s">
        <v>983</v>
      </c>
      <c r="I16" s="646" t="s">
        <v>984</v>
      </c>
      <c r="J16" s="692" t="s">
        <v>1140</v>
      </c>
      <c r="K16" s="693" t="s">
        <v>427</v>
      </c>
      <c r="L16" s="696">
        <v>0</v>
      </c>
      <c r="M16" s="696"/>
      <c r="N16" s="696"/>
      <c r="O16" s="689">
        <f t="shared" ref="O16" si="1">+L16+M16+N16</f>
        <v>0</v>
      </c>
    </row>
    <row r="17" spans="1:15" ht="15" customHeight="1">
      <c r="A17" s="636"/>
      <c r="B17" s="667"/>
      <c r="C17" s="644"/>
      <c r="D17" s="644"/>
      <c r="E17" s="687"/>
      <c r="F17" s="665"/>
      <c r="G17" s="655"/>
      <c r="H17" s="633"/>
      <c r="I17" s="647"/>
      <c r="J17" s="692"/>
      <c r="K17" s="694"/>
      <c r="L17" s="697"/>
      <c r="M17" s="697"/>
      <c r="N17" s="697"/>
      <c r="O17" s="690"/>
    </row>
    <row r="18" spans="1:15" ht="49.5" customHeight="1">
      <c r="A18" s="636"/>
      <c r="B18" s="667"/>
      <c r="C18" s="644"/>
      <c r="D18" s="644"/>
      <c r="E18" s="687"/>
      <c r="F18" s="665"/>
      <c r="G18" s="655"/>
      <c r="H18" s="633"/>
      <c r="I18" s="647"/>
      <c r="J18" s="692"/>
      <c r="K18" s="694"/>
      <c r="L18" s="697"/>
      <c r="M18" s="697"/>
      <c r="N18" s="697"/>
      <c r="O18" s="690"/>
    </row>
    <row r="19" spans="1:15" ht="32.25" customHeight="1" thickBot="1">
      <c r="A19" s="683"/>
      <c r="B19" s="668"/>
      <c r="C19" s="640"/>
      <c r="D19" s="640"/>
      <c r="E19" s="688"/>
      <c r="F19" s="650"/>
      <c r="G19" s="654"/>
      <c r="H19" s="651"/>
      <c r="I19" s="648"/>
      <c r="J19" s="692"/>
      <c r="K19" s="695"/>
      <c r="L19" s="698"/>
      <c r="M19" s="698"/>
      <c r="N19" s="698"/>
      <c r="O19" s="691"/>
    </row>
    <row r="20" spans="1:15">
      <c r="A20" s="635" t="s">
        <v>465</v>
      </c>
      <c r="B20" s="637" t="s">
        <v>8</v>
      </c>
      <c r="C20" s="639" t="s">
        <v>466</v>
      </c>
      <c r="D20" s="639" t="s">
        <v>467</v>
      </c>
      <c r="E20" s="639" t="s">
        <v>772</v>
      </c>
      <c r="F20" s="649">
        <v>44545</v>
      </c>
      <c r="G20" s="653" t="s">
        <v>975</v>
      </c>
      <c r="H20" s="632" t="s">
        <v>976</v>
      </c>
      <c r="I20" s="629" t="s">
        <v>963</v>
      </c>
      <c r="J20" s="699" t="s">
        <v>1141</v>
      </c>
      <c r="K20" s="707" t="s">
        <v>1142</v>
      </c>
      <c r="L20" s="703">
        <v>0.1</v>
      </c>
      <c r="M20" s="703"/>
      <c r="N20" s="703"/>
      <c r="O20" s="704">
        <f>+L20+M20+M20</f>
        <v>0.1</v>
      </c>
    </row>
    <row r="21" spans="1:15" ht="15" customHeight="1" thickBot="1">
      <c r="A21" s="636"/>
      <c r="B21" s="638"/>
      <c r="C21" s="640"/>
      <c r="D21" s="640"/>
      <c r="E21" s="640"/>
      <c r="F21" s="650"/>
      <c r="G21" s="654"/>
      <c r="H21" s="651"/>
      <c r="I21" s="652"/>
      <c r="J21" s="705"/>
      <c r="K21" s="708"/>
      <c r="L21" s="703"/>
      <c r="M21" s="703"/>
      <c r="N21" s="703"/>
      <c r="O21" s="704"/>
    </row>
    <row r="22" spans="1:15" ht="60.75" customHeight="1" thickBot="1">
      <c r="A22" s="636"/>
      <c r="B22" s="63" t="s">
        <v>17</v>
      </c>
      <c r="C22" s="65" t="s">
        <v>468</v>
      </c>
      <c r="D22" s="65" t="s">
        <v>469</v>
      </c>
      <c r="E22" s="65" t="s">
        <v>773</v>
      </c>
      <c r="F22" s="69">
        <v>44545</v>
      </c>
      <c r="G22" s="187" t="s">
        <v>977</v>
      </c>
      <c r="H22" s="185" t="s">
        <v>976</v>
      </c>
      <c r="I22" s="307" t="s">
        <v>963</v>
      </c>
      <c r="J22" s="308" t="s">
        <v>1143</v>
      </c>
      <c r="K22" s="317" t="s">
        <v>1144</v>
      </c>
      <c r="L22" s="344">
        <v>0.05</v>
      </c>
      <c r="M22" s="310"/>
      <c r="N22" s="310"/>
      <c r="O22" s="310">
        <f>+L22+M22+N22</f>
        <v>0.05</v>
      </c>
    </row>
    <row r="23" spans="1:15" ht="66" customHeight="1" thickBot="1">
      <c r="A23" s="635" t="s">
        <v>470</v>
      </c>
      <c r="B23" s="70" t="s">
        <v>9</v>
      </c>
      <c r="C23" s="65" t="s">
        <v>774</v>
      </c>
      <c r="D23" s="65" t="s">
        <v>471</v>
      </c>
      <c r="E23" s="65" t="s">
        <v>462</v>
      </c>
      <c r="F23" s="69" t="s">
        <v>775</v>
      </c>
      <c r="G23" s="187" t="s">
        <v>977</v>
      </c>
      <c r="H23" s="185" t="s">
        <v>976</v>
      </c>
      <c r="I23" s="307" t="s">
        <v>963</v>
      </c>
      <c r="J23" s="308" t="s">
        <v>1145</v>
      </c>
      <c r="K23" s="317" t="s">
        <v>1146</v>
      </c>
      <c r="L23" s="344">
        <v>0</v>
      </c>
      <c r="M23" s="310"/>
      <c r="N23" s="310"/>
      <c r="O23" s="310">
        <f>+L23+M23+N23</f>
        <v>0</v>
      </c>
    </row>
    <row r="24" spans="1:15" ht="15" customHeight="1">
      <c r="A24" s="636"/>
      <c r="B24" s="666" t="s">
        <v>10</v>
      </c>
      <c r="C24" s="639" t="s">
        <v>776</v>
      </c>
      <c r="D24" s="639" t="s">
        <v>473</v>
      </c>
      <c r="E24" s="639" t="s">
        <v>472</v>
      </c>
      <c r="F24" s="680" t="s">
        <v>474</v>
      </c>
      <c r="G24" s="641" t="s">
        <v>985</v>
      </c>
      <c r="H24" s="632" t="s">
        <v>983</v>
      </c>
      <c r="I24" s="629" t="s">
        <v>984</v>
      </c>
      <c r="J24" s="705" t="s">
        <v>1147</v>
      </c>
      <c r="K24" s="706" t="s">
        <v>427</v>
      </c>
      <c r="L24" s="703">
        <v>0</v>
      </c>
      <c r="M24" s="703"/>
      <c r="N24" s="703"/>
      <c r="O24" s="689">
        <f>+L24+M24+M24</f>
        <v>0</v>
      </c>
    </row>
    <row r="25" spans="1:15" ht="15" customHeight="1">
      <c r="A25" s="636"/>
      <c r="B25" s="667"/>
      <c r="C25" s="644"/>
      <c r="D25" s="644"/>
      <c r="E25" s="644"/>
      <c r="F25" s="681"/>
      <c r="G25" s="642"/>
      <c r="H25" s="633"/>
      <c r="I25" s="630"/>
      <c r="J25" s="705"/>
      <c r="K25" s="706"/>
      <c r="L25" s="703"/>
      <c r="M25" s="703"/>
      <c r="N25" s="703"/>
      <c r="O25" s="690"/>
    </row>
    <row r="26" spans="1:15" ht="45" customHeight="1" thickBot="1">
      <c r="A26" s="684"/>
      <c r="B26" s="685"/>
      <c r="C26" s="645"/>
      <c r="D26" s="645"/>
      <c r="E26" s="645"/>
      <c r="F26" s="682"/>
      <c r="G26" s="643"/>
      <c r="H26" s="634"/>
      <c r="I26" s="631"/>
      <c r="J26" s="705"/>
      <c r="K26" s="706"/>
      <c r="L26" s="703"/>
      <c r="M26" s="703"/>
      <c r="N26" s="703"/>
      <c r="O26" s="691"/>
    </row>
    <row r="27" spans="1:15" ht="22" thickTop="1">
      <c r="A27" s="30"/>
      <c r="J27" s="14"/>
      <c r="K27" s="346" t="s">
        <v>1148</v>
      </c>
      <c r="L27" s="344">
        <f>AVERAGE(L6:L26)</f>
        <v>0.3307692307692307</v>
      </c>
      <c r="M27" s="310"/>
      <c r="N27" s="310"/>
      <c r="O27" s="310">
        <f>AVERAGE(O6:O26)</f>
        <v>0.3307692307692307</v>
      </c>
    </row>
    <row r="28" spans="1:15" ht="21">
      <c r="A28" s="30"/>
    </row>
    <row r="29" spans="1:15" ht="16">
      <c r="A29" s="31"/>
    </row>
    <row r="30" spans="1:15" ht="16">
      <c r="A30" s="31"/>
    </row>
    <row r="31" spans="1:15">
      <c r="A31" s="32"/>
    </row>
    <row r="32" spans="1:15">
      <c r="A32" s="32"/>
    </row>
    <row r="33" spans="1:1">
      <c r="A33" s="32"/>
    </row>
    <row r="34" spans="1:1">
      <c r="A34" s="32"/>
    </row>
  </sheetData>
  <mergeCells count="66">
    <mergeCell ref="L20:L21"/>
    <mergeCell ref="M20:M21"/>
    <mergeCell ref="N20:N21"/>
    <mergeCell ref="O20:O21"/>
    <mergeCell ref="J24:J26"/>
    <mergeCell ref="K24:K26"/>
    <mergeCell ref="L24:L26"/>
    <mergeCell ref="M24:M26"/>
    <mergeCell ref="N24:N26"/>
    <mergeCell ref="O24:O26"/>
    <mergeCell ref="J20:J21"/>
    <mergeCell ref="K20:K21"/>
    <mergeCell ref="O12:O14"/>
    <mergeCell ref="J16:J19"/>
    <mergeCell ref="K16:K19"/>
    <mergeCell ref="L16:L19"/>
    <mergeCell ref="M16:M19"/>
    <mergeCell ref="N16:N19"/>
    <mergeCell ref="O16:O19"/>
    <mergeCell ref="J12:J14"/>
    <mergeCell ref="K12:K14"/>
    <mergeCell ref="L12:L14"/>
    <mergeCell ref="M12:M14"/>
    <mergeCell ref="N12:N14"/>
    <mergeCell ref="D16:D19"/>
    <mergeCell ref="F24:F26"/>
    <mergeCell ref="A6:A10"/>
    <mergeCell ref="A11:A19"/>
    <mergeCell ref="B16:B19"/>
    <mergeCell ref="C16:C19"/>
    <mergeCell ref="A23:A26"/>
    <mergeCell ref="B24:B26"/>
    <mergeCell ref="E16:E19"/>
    <mergeCell ref="F16:F19"/>
    <mergeCell ref="H2:I2"/>
    <mergeCell ref="H3:I3"/>
    <mergeCell ref="B1:G2"/>
    <mergeCell ref="B3:G3"/>
    <mergeCell ref="D12:D14"/>
    <mergeCell ref="E12:E14"/>
    <mergeCell ref="F12:F14"/>
    <mergeCell ref="B12:B14"/>
    <mergeCell ref="C12:C14"/>
    <mergeCell ref="A4:I4"/>
    <mergeCell ref="B5:C5"/>
    <mergeCell ref="I12:I14"/>
    <mergeCell ref="G12:G14"/>
    <mergeCell ref="H12:H14"/>
    <mergeCell ref="I16:I19"/>
    <mergeCell ref="F20:F21"/>
    <mergeCell ref="H16:H19"/>
    <mergeCell ref="H20:H21"/>
    <mergeCell ref="I20:I21"/>
    <mergeCell ref="G20:G21"/>
    <mergeCell ref="G16:G19"/>
    <mergeCell ref="I24:I26"/>
    <mergeCell ref="H24:H26"/>
    <mergeCell ref="A20:A22"/>
    <mergeCell ref="B20:B21"/>
    <mergeCell ref="C20:C21"/>
    <mergeCell ref="D20:D21"/>
    <mergeCell ref="E20:E21"/>
    <mergeCell ref="G24:G26"/>
    <mergeCell ref="C24:C26"/>
    <mergeCell ref="D24:D26"/>
    <mergeCell ref="E24:E26"/>
  </mergeCells>
  <hyperlinks>
    <hyperlink ref="H10" r:id="rId1" xr:uid="{00000000-0004-0000-0300-000000000000}"/>
    <hyperlink ref="K11" r:id="rId2" xr:uid="{B9009124-A2D6-48BA-A17A-438DC939E7CC}"/>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P21"/>
  <sheetViews>
    <sheetView topLeftCell="B14" zoomScale="57" zoomScaleNormal="57" workbookViewId="0">
      <selection activeCell="M19" sqref="M19"/>
    </sheetView>
  </sheetViews>
  <sheetFormatPr baseColWidth="10" defaultRowHeight="15"/>
  <cols>
    <col min="1" max="1" width="33.33203125" customWidth="1"/>
    <col min="2" max="2" width="8.1640625" customWidth="1"/>
    <col min="3" max="3" width="55" customWidth="1"/>
    <col min="4" max="4" width="38" customWidth="1"/>
    <col min="5" max="5" width="28.83203125" hidden="1" customWidth="1"/>
    <col min="6" max="6" width="43.83203125" hidden="1" customWidth="1"/>
    <col min="7" max="7" width="43.83203125" customWidth="1"/>
    <col min="8" max="8" width="51.1640625" customWidth="1"/>
    <col min="9" max="9" width="43.83203125" customWidth="1"/>
    <col min="10" max="10" width="25.5" customWidth="1"/>
    <col min="11" max="16" width="26.5" customWidth="1"/>
    <col min="259" max="259" width="31" customWidth="1"/>
    <col min="260" max="260" width="5.1640625" bestFit="1" customWidth="1"/>
    <col min="261" max="261" width="51.6640625" customWidth="1"/>
    <col min="262" max="262" width="31.5" customWidth="1"/>
    <col min="263" max="263" width="20.83203125" customWidth="1"/>
    <col min="264" max="264" width="41.1640625" customWidth="1"/>
    <col min="265" max="265" width="19.1640625" customWidth="1"/>
    <col min="266" max="266" width="26" customWidth="1"/>
    <col min="515" max="515" width="31" customWidth="1"/>
    <col min="516" max="516" width="5.1640625" bestFit="1" customWidth="1"/>
    <col min="517" max="517" width="51.6640625" customWidth="1"/>
    <col min="518" max="518" width="31.5" customWidth="1"/>
    <col min="519" max="519" width="20.83203125" customWidth="1"/>
    <col min="520" max="520" width="41.1640625" customWidth="1"/>
    <col min="521" max="521" width="19.1640625" customWidth="1"/>
    <col min="522" max="522" width="26" customWidth="1"/>
    <col min="771" max="771" width="31" customWidth="1"/>
    <col min="772" max="772" width="5.1640625" bestFit="1" customWidth="1"/>
    <col min="773" max="773" width="51.6640625" customWidth="1"/>
    <col min="774" max="774" width="31.5" customWidth="1"/>
    <col min="775" max="775" width="20.83203125" customWidth="1"/>
    <col min="776" max="776" width="41.1640625" customWidth="1"/>
    <col min="777" max="777" width="19.1640625" customWidth="1"/>
    <col min="778" max="778" width="26" customWidth="1"/>
    <col min="1027" max="1027" width="31" customWidth="1"/>
    <col min="1028" max="1028" width="5.1640625" bestFit="1" customWidth="1"/>
    <col min="1029" max="1029" width="51.6640625" customWidth="1"/>
    <col min="1030" max="1030" width="31.5" customWidth="1"/>
    <col min="1031" max="1031" width="20.83203125" customWidth="1"/>
    <col min="1032" max="1032" width="41.1640625" customWidth="1"/>
    <col min="1033" max="1033" width="19.1640625" customWidth="1"/>
    <col min="1034" max="1034" width="26" customWidth="1"/>
    <col min="1283" max="1283" width="31" customWidth="1"/>
    <col min="1284" max="1284" width="5.1640625" bestFit="1" customWidth="1"/>
    <col min="1285" max="1285" width="51.6640625" customWidth="1"/>
    <col min="1286" max="1286" width="31.5" customWidth="1"/>
    <col min="1287" max="1287" width="20.83203125" customWidth="1"/>
    <col min="1288" max="1288" width="41.1640625" customWidth="1"/>
    <col min="1289" max="1289" width="19.1640625" customWidth="1"/>
    <col min="1290" max="1290" width="26" customWidth="1"/>
    <col min="1539" max="1539" width="31" customWidth="1"/>
    <col min="1540" max="1540" width="5.1640625" bestFit="1" customWidth="1"/>
    <col min="1541" max="1541" width="51.6640625" customWidth="1"/>
    <col min="1542" max="1542" width="31.5" customWidth="1"/>
    <col min="1543" max="1543" width="20.83203125" customWidth="1"/>
    <col min="1544" max="1544" width="41.1640625" customWidth="1"/>
    <col min="1545" max="1545" width="19.1640625" customWidth="1"/>
    <col min="1546" max="1546" width="26" customWidth="1"/>
    <col min="1795" max="1795" width="31" customWidth="1"/>
    <col min="1796" max="1796" width="5.1640625" bestFit="1" customWidth="1"/>
    <col min="1797" max="1797" width="51.6640625" customWidth="1"/>
    <col min="1798" max="1798" width="31.5" customWidth="1"/>
    <col min="1799" max="1799" width="20.83203125" customWidth="1"/>
    <col min="1800" max="1800" width="41.1640625" customWidth="1"/>
    <col min="1801" max="1801" width="19.1640625" customWidth="1"/>
    <col min="1802" max="1802" width="26" customWidth="1"/>
    <col min="2051" max="2051" width="31" customWidth="1"/>
    <col min="2052" max="2052" width="5.1640625" bestFit="1" customWidth="1"/>
    <col min="2053" max="2053" width="51.6640625" customWidth="1"/>
    <col min="2054" max="2054" width="31.5" customWidth="1"/>
    <col min="2055" max="2055" width="20.83203125" customWidth="1"/>
    <col min="2056" max="2056" width="41.1640625" customWidth="1"/>
    <col min="2057" max="2057" width="19.1640625" customWidth="1"/>
    <col min="2058" max="2058" width="26" customWidth="1"/>
    <col min="2307" max="2307" width="31" customWidth="1"/>
    <col min="2308" max="2308" width="5.1640625" bestFit="1" customWidth="1"/>
    <col min="2309" max="2309" width="51.6640625" customWidth="1"/>
    <col min="2310" max="2310" width="31.5" customWidth="1"/>
    <col min="2311" max="2311" width="20.83203125" customWidth="1"/>
    <col min="2312" max="2312" width="41.1640625" customWidth="1"/>
    <col min="2313" max="2313" width="19.1640625" customWidth="1"/>
    <col min="2314" max="2314" width="26" customWidth="1"/>
    <col min="2563" max="2563" width="31" customWidth="1"/>
    <col min="2564" max="2564" width="5.1640625" bestFit="1" customWidth="1"/>
    <col min="2565" max="2565" width="51.6640625" customWidth="1"/>
    <col min="2566" max="2566" width="31.5" customWidth="1"/>
    <col min="2567" max="2567" width="20.83203125" customWidth="1"/>
    <col min="2568" max="2568" width="41.1640625" customWidth="1"/>
    <col min="2569" max="2569" width="19.1640625" customWidth="1"/>
    <col min="2570" max="2570" width="26" customWidth="1"/>
    <col min="2819" max="2819" width="31" customWidth="1"/>
    <col min="2820" max="2820" width="5.1640625" bestFit="1" customWidth="1"/>
    <col min="2821" max="2821" width="51.6640625" customWidth="1"/>
    <col min="2822" max="2822" width="31.5" customWidth="1"/>
    <col min="2823" max="2823" width="20.83203125" customWidth="1"/>
    <col min="2824" max="2824" width="41.1640625" customWidth="1"/>
    <col min="2825" max="2825" width="19.1640625" customWidth="1"/>
    <col min="2826" max="2826" width="26" customWidth="1"/>
    <col min="3075" max="3075" width="31" customWidth="1"/>
    <col min="3076" max="3076" width="5.1640625" bestFit="1" customWidth="1"/>
    <col min="3077" max="3077" width="51.6640625" customWidth="1"/>
    <col min="3078" max="3078" width="31.5" customWidth="1"/>
    <col min="3079" max="3079" width="20.83203125" customWidth="1"/>
    <col min="3080" max="3080" width="41.1640625" customWidth="1"/>
    <col min="3081" max="3081" width="19.1640625" customWidth="1"/>
    <col min="3082" max="3082" width="26" customWidth="1"/>
    <col min="3331" max="3331" width="31" customWidth="1"/>
    <col min="3332" max="3332" width="5.1640625" bestFit="1" customWidth="1"/>
    <col min="3333" max="3333" width="51.6640625" customWidth="1"/>
    <col min="3334" max="3334" width="31.5" customWidth="1"/>
    <col min="3335" max="3335" width="20.83203125" customWidth="1"/>
    <col min="3336" max="3336" width="41.1640625" customWidth="1"/>
    <col min="3337" max="3337" width="19.1640625" customWidth="1"/>
    <col min="3338" max="3338" width="26" customWidth="1"/>
    <col min="3587" max="3587" width="31" customWidth="1"/>
    <col min="3588" max="3588" width="5.1640625" bestFit="1" customWidth="1"/>
    <col min="3589" max="3589" width="51.6640625" customWidth="1"/>
    <col min="3590" max="3590" width="31.5" customWidth="1"/>
    <col min="3591" max="3591" width="20.83203125" customWidth="1"/>
    <col min="3592" max="3592" width="41.1640625" customWidth="1"/>
    <col min="3593" max="3593" width="19.1640625" customWidth="1"/>
    <col min="3594" max="3594" width="26" customWidth="1"/>
    <col min="3843" max="3843" width="31" customWidth="1"/>
    <col min="3844" max="3844" width="5.1640625" bestFit="1" customWidth="1"/>
    <col min="3845" max="3845" width="51.6640625" customWidth="1"/>
    <col min="3846" max="3846" width="31.5" customWidth="1"/>
    <col min="3847" max="3847" width="20.83203125" customWidth="1"/>
    <col min="3848" max="3848" width="41.1640625" customWidth="1"/>
    <col min="3849" max="3849" width="19.1640625" customWidth="1"/>
    <col min="3850" max="3850" width="26" customWidth="1"/>
    <col min="4099" max="4099" width="31" customWidth="1"/>
    <col min="4100" max="4100" width="5.1640625" bestFit="1" customWidth="1"/>
    <col min="4101" max="4101" width="51.6640625" customWidth="1"/>
    <col min="4102" max="4102" width="31.5" customWidth="1"/>
    <col min="4103" max="4103" width="20.83203125" customWidth="1"/>
    <col min="4104" max="4104" width="41.1640625" customWidth="1"/>
    <col min="4105" max="4105" width="19.1640625" customWidth="1"/>
    <col min="4106" max="4106" width="26" customWidth="1"/>
    <col min="4355" max="4355" width="31" customWidth="1"/>
    <col min="4356" max="4356" width="5.1640625" bestFit="1" customWidth="1"/>
    <col min="4357" max="4357" width="51.6640625" customWidth="1"/>
    <col min="4358" max="4358" width="31.5" customWidth="1"/>
    <col min="4359" max="4359" width="20.83203125" customWidth="1"/>
    <col min="4360" max="4360" width="41.1640625" customWidth="1"/>
    <col min="4361" max="4361" width="19.1640625" customWidth="1"/>
    <col min="4362" max="4362" width="26" customWidth="1"/>
    <col min="4611" max="4611" width="31" customWidth="1"/>
    <col min="4612" max="4612" width="5.1640625" bestFit="1" customWidth="1"/>
    <col min="4613" max="4613" width="51.6640625" customWidth="1"/>
    <col min="4614" max="4614" width="31.5" customWidth="1"/>
    <col min="4615" max="4615" width="20.83203125" customWidth="1"/>
    <col min="4616" max="4616" width="41.1640625" customWidth="1"/>
    <col min="4617" max="4617" width="19.1640625" customWidth="1"/>
    <col min="4618" max="4618" width="26" customWidth="1"/>
    <col min="4867" max="4867" width="31" customWidth="1"/>
    <col min="4868" max="4868" width="5.1640625" bestFit="1" customWidth="1"/>
    <col min="4869" max="4869" width="51.6640625" customWidth="1"/>
    <col min="4870" max="4870" width="31.5" customWidth="1"/>
    <col min="4871" max="4871" width="20.83203125" customWidth="1"/>
    <col min="4872" max="4872" width="41.1640625" customWidth="1"/>
    <col min="4873" max="4873" width="19.1640625" customWidth="1"/>
    <col min="4874" max="4874" width="26" customWidth="1"/>
    <col min="5123" max="5123" width="31" customWidth="1"/>
    <col min="5124" max="5124" width="5.1640625" bestFit="1" customWidth="1"/>
    <col min="5125" max="5125" width="51.6640625" customWidth="1"/>
    <col min="5126" max="5126" width="31.5" customWidth="1"/>
    <col min="5127" max="5127" width="20.83203125" customWidth="1"/>
    <col min="5128" max="5128" width="41.1640625" customWidth="1"/>
    <col min="5129" max="5129" width="19.1640625" customWidth="1"/>
    <col min="5130" max="5130" width="26" customWidth="1"/>
    <col min="5379" max="5379" width="31" customWidth="1"/>
    <col min="5380" max="5380" width="5.1640625" bestFit="1" customWidth="1"/>
    <col min="5381" max="5381" width="51.6640625" customWidth="1"/>
    <col min="5382" max="5382" width="31.5" customWidth="1"/>
    <col min="5383" max="5383" width="20.83203125" customWidth="1"/>
    <col min="5384" max="5384" width="41.1640625" customWidth="1"/>
    <col min="5385" max="5385" width="19.1640625" customWidth="1"/>
    <col min="5386" max="5386" width="26" customWidth="1"/>
    <col min="5635" max="5635" width="31" customWidth="1"/>
    <col min="5636" max="5636" width="5.1640625" bestFit="1" customWidth="1"/>
    <col min="5637" max="5637" width="51.6640625" customWidth="1"/>
    <col min="5638" max="5638" width="31.5" customWidth="1"/>
    <col min="5639" max="5639" width="20.83203125" customWidth="1"/>
    <col min="5640" max="5640" width="41.1640625" customWidth="1"/>
    <col min="5641" max="5641" width="19.1640625" customWidth="1"/>
    <col min="5642" max="5642" width="26" customWidth="1"/>
    <col min="5891" max="5891" width="31" customWidth="1"/>
    <col min="5892" max="5892" width="5.1640625" bestFit="1" customWidth="1"/>
    <col min="5893" max="5893" width="51.6640625" customWidth="1"/>
    <col min="5894" max="5894" width="31.5" customWidth="1"/>
    <col min="5895" max="5895" width="20.83203125" customWidth="1"/>
    <col min="5896" max="5896" width="41.1640625" customWidth="1"/>
    <col min="5897" max="5897" width="19.1640625" customWidth="1"/>
    <col min="5898" max="5898" width="26" customWidth="1"/>
    <col min="6147" max="6147" width="31" customWidth="1"/>
    <col min="6148" max="6148" width="5.1640625" bestFit="1" customWidth="1"/>
    <col min="6149" max="6149" width="51.6640625" customWidth="1"/>
    <col min="6150" max="6150" width="31.5" customWidth="1"/>
    <col min="6151" max="6151" width="20.83203125" customWidth="1"/>
    <col min="6152" max="6152" width="41.1640625" customWidth="1"/>
    <col min="6153" max="6153" width="19.1640625" customWidth="1"/>
    <col min="6154" max="6154" width="26" customWidth="1"/>
    <col min="6403" max="6403" width="31" customWidth="1"/>
    <col min="6404" max="6404" width="5.1640625" bestFit="1" customWidth="1"/>
    <col min="6405" max="6405" width="51.6640625" customWidth="1"/>
    <col min="6406" max="6406" width="31.5" customWidth="1"/>
    <col min="6407" max="6407" width="20.83203125" customWidth="1"/>
    <col min="6408" max="6408" width="41.1640625" customWidth="1"/>
    <col min="6409" max="6409" width="19.1640625" customWidth="1"/>
    <col min="6410" max="6410" width="26" customWidth="1"/>
    <col min="6659" max="6659" width="31" customWidth="1"/>
    <col min="6660" max="6660" width="5.1640625" bestFit="1" customWidth="1"/>
    <col min="6661" max="6661" width="51.6640625" customWidth="1"/>
    <col min="6662" max="6662" width="31.5" customWidth="1"/>
    <col min="6663" max="6663" width="20.83203125" customWidth="1"/>
    <col min="6664" max="6664" width="41.1640625" customWidth="1"/>
    <col min="6665" max="6665" width="19.1640625" customWidth="1"/>
    <col min="6666" max="6666" width="26" customWidth="1"/>
    <col min="6915" max="6915" width="31" customWidth="1"/>
    <col min="6916" max="6916" width="5.1640625" bestFit="1" customWidth="1"/>
    <col min="6917" max="6917" width="51.6640625" customWidth="1"/>
    <col min="6918" max="6918" width="31.5" customWidth="1"/>
    <col min="6919" max="6919" width="20.83203125" customWidth="1"/>
    <col min="6920" max="6920" width="41.1640625" customWidth="1"/>
    <col min="6921" max="6921" width="19.1640625" customWidth="1"/>
    <col min="6922" max="6922" width="26" customWidth="1"/>
    <col min="7171" max="7171" width="31" customWidth="1"/>
    <col min="7172" max="7172" width="5.1640625" bestFit="1" customWidth="1"/>
    <col min="7173" max="7173" width="51.6640625" customWidth="1"/>
    <col min="7174" max="7174" width="31.5" customWidth="1"/>
    <col min="7175" max="7175" width="20.83203125" customWidth="1"/>
    <col min="7176" max="7176" width="41.1640625" customWidth="1"/>
    <col min="7177" max="7177" width="19.1640625" customWidth="1"/>
    <col min="7178" max="7178" width="26" customWidth="1"/>
    <col min="7427" max="7427" width="31" customWidth="1"/>
    <col min="7428" max="7428" width="5.1640625" bestFit="1" customWidth="1"/>
    <col min="7429" max="7429" width="51.6640625" customWidth="1"/>
    <col min="7430" max="7430" width="31.5" customWidth="1"/>
    <col min="7431" max="7431" width="20.83203125" customWidth="1"/>
    <col min="7432" max="7432" width="41.1640625" customWidth="1"/>
    <col min="7433" max="7433" width="19.1640625" customWidth="1"/>
    <col min="7434" max="7434" width="26" customWidth="1"/>
    <col min="7683" max="7683" width="31" customWidth="1"/>
    <col min="7684" max="7684" width="5.1640625" bestFit="1" customWidth="1"/>
    <col min="7685" max="7685" width="51.6640625" customWidth="1"/>
    <col min="7686" max="7686" width="31.5" customWidth="1"/>
    <col min="7687" max="7687" width="20.83203125" customWidth="1"/>
    <col min="7688" max="7688" width="41.1640625" customWidth="1"/>
    <col min="7689" max="7689" width="19.1640625" customWidth="1"/>
    <col min="7690" max="7690" width="26" customWidth="1"/>
    <col min="7939" max="7939" width="31" customWidth="1"/>
    <col min="7940" max="7940" width="5.1640625" bestFit="1" customWidth="1"/>
    <col min="7941" max="7941" width="51.6640625" customWidth="1"/>
    <col min="7942" max="7942" width="31.5" customWidth="1"/>
    <col min="7943" max="7943" width="20.83203125" customWidth="1"/>
    <col min="7944" max="7944" width="41.1640625" customWidth="1"/>
    <col min="7945" max="7945" width="19.1640625" customWidth="1"/>
    <col min="7946" max="7946" width="26" customWidth="1"/>
    <col min="8195" max="8195" width="31" customWidth="1"/>
    <col min="8196" max="8196" width="5.1640625" bestFit="1" customWidth="1"/>
    <col min="8197" max="8197" width="51.6640625" customWidth="1"/>
    <col min="8198" max="8198" width="31.5" customWidth="1"/>
    <col min="8199" max="8199" width="20.83203125" customWidth="1"/>
    <col min="8200" max="8200" width="41.1640625" customWidth="1"/>
    <col min="8201" max="8201" width="19.1640625" customWidth="1"/>
    <col min="8202" max="8202" width="26" customWidth="1"/>
    <col min="8451" max="8451" width="31" customWidth="1"/>
    <col min="8452" max="8452" width="5.1640625" bestFit="1" customWidth="1"/>
    <col min="8453" max="8453" width="51.6640625" customWidth="1"/>
    <col min="8454" max="8454" width="31.5" customWidth="1"/>
    <col min="8455" max="8455" width="20.83203125" customWidth="1"/>
    <col min="8456" max="8456" width="41.1640625" customWidth="1"/>
    <col min="8457" max="8457" width="19.1640625" customWidth="1"/>
    <col min="8458" max="8458" width="26" customWidth="1"/>
    <col min="8707" max="8707" width="31" customWidth="1"/>
    <col min="8708" max="8708" width="5.1640625" bestFit="1" customWidth="1"/>
    <col min="8709" max="8709" width="51.6640625" customWidth="1"/>
    <col min="8710" max="8710" width="31.5" customWidth="1"/>
    <col min="8711" max="8711" width="20.83203125" customWidth="1"/>
    <col min="8712" max="8712" width="41.1640625" customWidth="1"/>
    <col min="8713" max="8713" width="19.1640625" customWidth="1"/>
    <col min="8714" max="8714" width="26" customWidth="1"/>
    <col min="8963" max="8963" width="31" customWidth="1"/>
    <col min="8964" max="8964" width="5.1640625" bestFit="1" customWidth="1"/>
    <col min="8965" max="8965" width="51.6640625" customWidth="1"/>
    <col min="8966" max="8966" width="31.5" customWidth="1"/>
    <col min="8967" max="8967" width="20.83203125" customWidth="1"/>
    <col min="8968" max="8968" width="41.1640625" customWidth="1"/>
    <col min="8969" max="8969" width="19.1640625" customWidth="1"/>
    <col min="8970" max="8970" width="26" customWidth="1"/>
    <col min="9219" max="9219" width="31" customWidth="1"/>
    <col min="9220" max="9220" width="5.1640625" bestFit="1" customWidth="1"/>
    <col min="9221" max="9221" width="51.6640625" customWidth="1"/>
    <col min="9222" max="9222" width="31.5" customWidth="1"/>
    <col min="9223" max="9223" width="20.83203125" customWidth="1"/>
    <col min="9224" max="9224" width="41.1640625" customWidth="1"/>
    <col min="9225" max="9225" width="19.1640625" customWidth="1"/>
    <col min="9226" max="9226" width="26" customWidth="1"/>
    <col min="9475" max="9475" width="31" customWidth="1"/>
    <col min="9476" max="9476" width="5.1640625" bestFit="1" customWidth="1"/>
    <col min="9477" max="9477" width="51.6640625" customWidth="1"/>
    <col min="9478" max="9478" width="31.5" customWidth="1"/>
    <col min="9479" max="9479" width="20.83203125" customWidth="1"/>
    <col min="9480" max="9480" width="41.1640625" customWidth="1"/>
    <col min="9481" max="9481" width="19.1640625" customWidth="1"/>
    <col min="9482" max="9482" width="26" customWidth="1"/>
    <col min="9731" max="9731" width="31" customWidth="1"/>
    <col min="9732" max="9732" width="5.1640625" bestFit="1" customWidth="1"/>
    <col min="9733" max="9733" width="51.6640625" customWidth="1"/>
    <col min="9734" max="9734" width="31.5" customWidth="1"/>
    <col min="9735" max="9735" width="20.83203125" customWidth="1"/>
    <col min="9736" max="9736" width="41.1640625" customWidth="1"/>
    <col min="9737" max="9737" width="19.1640625" customWidth="1"/>
    <col min="9738" max="9738" width="26" customWidth="1"/>
    <col min="9987" max="9987" width="31" customWidth="1"/>
    <col min="9988" max="9988" width="5.1640625" bestFit="1" customWidth="1"/>
    <col min="9989" max="9989" width="51.6640625" customWidth="1"/>
    <col min="9990" max="9990" width="31.5" customWidth="1"/>
    <col min="9991" max="9991" width="20.83203125" customWidth="1"/>
    <col min="9992" max="9992" width="41.1640625" customWidth="1"/>
    <col min="9993" max="9993" width="19.1640625" customWidth="1"/>
    <col min="9994" max="9994" width="26" customWidth="1"/>
    <col min="10243" max="10243" width="31" customWidth="1"/>
    <col min="10244" max="10244" width="5.1640625" bestFit="1" customWidth="1"/>
    <col min="10245" max="10245" width="51.6640625" customWidth="1"/>
    <col min="10246" max="10246" width="31.5" customWidth="1"/>
    <col min="10247" max="10247" width="20.83203125" customWidth="1"/>
    <col min="10248" max="10248" width="41.1640625" customWidth="1"/>
    <col min="10249" max="10249" width="19.1640625" customWidth="1"/>
    <col min="10250" max="10250" width="26" customWidth="1"/>
    <col min="10499" max="10499" width="31" customWidth="1"/>
    <col min="10500" max="10500" width="5.1640625" bestFit="1" customWidth="1"/>
    <col min="10501" max="10501" width="51.6640625" customWidth="1"/>
    <col min="10502" max="10502" width="31.5" customWidth="1"/>
    <col min="10503" max="10503" width="20.83203125" customWidth="1"/>
    <col min="10504" max="10504" width="41.1640625" customWidth="1"/>
    <col min="10505" max="10505" width="19.1640625" customWidth="1"/>
    <col min="10506" max="10506" width="26" customWidth="1"/>
    <col min="10755" max="10755" width="31" customWidth="1"/>
    <col min="10756" max="10756" width="5.1640625" bestFit="1" customWidth="1"/>
    <col min="10757" max="10757" width="51.6640625" customWidth="1"/>
    <col min="10758" max="10758" width="31.5" customWidth="1"/>
    <col min="10759" max="10759" width="20.83203125" customWidth="1"/>
    <col min="10760" max="10760" width="41.1640625" customWidth="1"/>
    <col min="10761" max="10761" width="19.1640625" customWidth="1"/>
    <col min="10762" max="10762" width="26" customWidth="1"/>
    <col min="11011" max="11011" width="31" customWidth="1"/>
    <col min="11012" max="11012" width="5.1640625" bestFit="1" customWidth="1"/>
    <col min="11013" max="11013" width="51.6640625" customWidth="1"/>
    <col min="11014" max="11014" width="31.5" customWidth="1"/>
    <col min="11015" max="11015" width="20.83203125" customWidth="1"/>
    <col min="11016" max="11016" width="41.1640625" customWidth="1"/>
    <col min="11017" max="11017" width="19.1640625" customWidth="1"/>
    <col min="11018" max="11018" width="26" customWidth="1"/>
    <col min="11267" max="11267" width="31" customWidth="1"/>
    <col min="11268" max="11268" width="5.1640625" bestFit="1" customWidth="1"/>
    <col min="11269" max="11269" width="51.6640625" customWidth="1"/>
    <col min="11270" max="11270" width="31.5" customWidth="1"/>
    <col min="11271" max="11271" width="20.83203125" customWidth="1"/>
    <col min="11272" max="11272" width="41.1640625" customWidth="1"/>
    <col min="11273" max="11273" width="19.1640625" customWidth="1"/>
    <col min="11274" max="11274" width="26" customWidth="1"/>
    <col min="11523" max="11523" width="31" customWidth="1"/>
    <col min="11524" max="11524" width="5.1640625" bestFit="1" customWidth="1"/>
    <col min="11525" max="11525" width="51.6640625" customWidth="1"/>
    <col min="11526" max="11526" width="31.5" customWidth="1"/>
    <col min="11527" max="11527" width="20.83203125" customWidth="1"/>
    <col min="11528" max="11528" width="41.1640625" customWidth="1"/>
    <col min="11529" max="11529" width="19.1640625" customWidth="1"/>
    <col min="11530" max="11530" width="26" customWidth="1"/>
    <col min="11779" max="11779" width="31" customWidth="1"/>
    <col min="11780" max="11780" width="5.1640625" bestFit="1" customWidth="1"/>
    <col min="11781" max="11781" width="51.6640625" customWidth="1"/>
    <col min="11782" max="11782" width="31.5" customWidth="1"/>
    <col min="11783" max="11783" width="20.83203125" customWidth="1"/>
    <col min="11784" max="11784" width="41.1640625" customWidth="1"/>
    <col min="11785" max="11785" width="19.1640625" customWidth="1"/>
    <col min="11786" max="11786" width="26" customWidth="1"/>
    <col min="12035" max="12035" width="31" customWidth="1"/>
    <col min="12036" max="12036" width="5.1640625" bestFit="1" customWidth="1"/>
    <col min="12037" max="12037" width="51.6640625" customWidth="1"/>
    <col min="12038" max="12038" width="31.5" customWidth="1"/>
    <col min="12039" max="12039" width="20.83203125" customWidth="1"/>
    <col min="12040" max="12040" width="41.1640625" customWidth="1"/>
    <col min="12041" max="12041" width="19.1640625" customWidth="1"/>
    <col min="12042" max="12042" width="26" customWidth="1"/>
    <col min="12291" max="12291" width="31" customWidth="1"/>
    <col min="12292" max="12292" width="5.1640625" bestFit="1" customWidth="1"/>
    <col min="12293" max="12293" width="51.6640625" customWidth="1"/>
    <col min="12294" max="12294" width="31.5" customWidth="1"/>
    <col min="12295" max="12295" width="20.83203125" customWidth="1"/>
    <col min="12296" max="12296" width="41.1640625" customWidth="1"/>
    <col min="12297" max="12297" width="19.1640625" customWidth="1"/>
    <col min="12298" max="12298" width="26" customWidth="1"/>
    <col min="12547" max="12547" width="31" customWidth="1"/>
    <col min="12548" max="12548" width="5.1640625" bestFit="1" customWidth="1"/>
    <col min="12549" max="12549" width="51.6640625" customWidth="1"/>
    <col min="12550" max="12550" width="31.5" customWidth="1"/>
    <col min="12551" max="12551" width="20.83203125" customWidth="1"/>
    <col min="12552" max="12552" width="41.1640625" customWidth="1"/>
    <col min="12553" max="12553" width="19.1640625" customWidth="1"/>
    <col min="12554" max="12554" width="26" customWidth="1"/>
    <col min="12803" max="12803" width="31" customWidth="1"/>
    <col min="12804" max="12804" width="5.1640625" bestFit="1" customWidth="1"/>
    <col min="12805" max="12805" width="51.6640625" customWidth="1"/>
    <col min="12806" max="12806" width="31.5" customWidth="1"/>
    <col min="12807" max="12807" width="20.83203125" customWidth="1"/>
    <col min="12808" max="12808" width="41.1640625" customWidth="1"/>
    <col min="12809" max="12809" width="19.1640625" customWidth="1"/>
    <col min="12810" max="12810" width="26" customWidth="1"/>
    <col min="13059" max="13059" width="31" customWidth="1"/>
    <col min="13060" max="13060" width="5.1640625" bestFit="1" customWidth="1"/>
    <col min="13061" max="13061" width="51.6640625" customWidth="1"/>
    <col min="13062" max="13062" width="31.5" customWidth="1"/>
    <col min="13063" max="13063" width="20.83203125" customWidth="1"/>
    <col min="13064" max="13064" width="41.1640625" customWidth="1"/>
    <col min="13065" max="13065" width="19.1640625" customWidth="1"/>
    <col min="13066" max="13066" width="26" customWidth="1"/>
    <col min="13315" max="13315" width="31" customWidth="1"/>
    <col min="13316" max="13316" width="5.1640625" bestFit="1" customWidth="1"/>
    <col min="13317" max="13317" width="51.6640625" customWidth="1"/>
    <col min="13318" max="13318" width="31.5" customWidth="1"/>
    <col min="13319" max="13319" width="20.83203125" customWidth="1"/>
    <col min="13320" max="13320" width="41.1640625" customWidth="1"/>
    <col min="13321" max="13321" width="19.1640625" customWidth="1"/>
    <col min="13322" max="13322" width="26" customWidth="1"/>
    <col min="13571" max="13571" width="31" customWidth="1"/>
    <col min="13572" max="13572" width="5.1640625" bestFit="1" customWidth="1"/>
    <col min="13573" max="13573" width="51.6640625" customWidth="1"/>
    <col min="13574" max="13574" width="31.5" customWidth="1"/>
    <col min="13575" max="13575" width="20.83203125" customWidth="1"/>
    <col min="13576" max="13576" width="41.1640625" customWidth="1"/>
    <col min="13577" max="13577" width="19.1640625" customWidth="1"/>
    <col min="13578" max="13578" width="26" customWidth="1"/>
    <col min="13827" max="13827" width="31" customWidth="1"/>
    <col min="13828" max="13828" width="5.1640625" bestFit="1" customWidth="1"/>
    <col min="13829" max="13829" width="51.6640625" customWidth="1"/>
    <col min="13830" max="13830" width="31.5" customWidth="1"/>
    <col min="13831" max="13831" width="20.83203125" customWidth="1"/>
    <col min="13832" max="13832" width="41.1640625" customWidth="1"/>
    <col min="13833" max="13833" width="19.1640625" customWidth="1"/>
    <col min="13834" max="13834" width="26" customWidth="1"/>
    <col min="14083" max="14083" width="31" customWidth="1"/>
    <col min="14084" max="14084" width="5.1640625" bestFit="1" customWidth="1"/>
    <col min="14085" max="14085" width="51.6640625" customWidth="1"/>
    <col min="14086" max="14086" width="31.5" customWidth="1"/>
    <col min="14087" max="14087" width="20.83203125" customWidth="1"/>
    <col min="14088" max="14088" width="41.1640625" customWidth="1"/>
    <col min="14089" max="14089" width="19.1640625" customWidth="1"/>
    <col min="14090" max="14090" width="26" customWidth="1"/>
    <col min="14339" max="14339" width="31" customWidth="1"/>
    <col min="14340" max="14340" width="5.1640625" bestFit="1" customWidth="1"/>
    <col min="14341" max="14341" width="51.6640625" customWidth="1"/>
    <col min="14342" max="14342" width="31.5" customWidth="1"/>
    <col min="14343" max="14343" width="20.83203125" customWidth="1"/>
    <col min="14344" max="14344" width="41.1640625" customWidth="1"/>
    <col min="14345" max="14345" width="19.1640625" customWidth="1"/>
    <col min="14346" max="14346" width="26" customWidth="1"/>
    <col min="14595" max="14595" width="31" customWidth="1"/>
    <col min="14596" max="14596" width="5.1640625" bestFit="1" customWidth="1"/>
    <col min="14597" max="14597" width="51.6640625" customWidth="1"/>
    <col min="14598" max="14598" width="31.5" customWidth="1"/>
    <col min="14599" max="14599" width="20.83203125" customWidth="1"/>
    <col min="14600" max="14600" width="41.1640625" customWidth="1"/>
    <col min="14601" max="14601" width="19.1640625" customWidth="1"/>
    <col min="14602" max="14602" width="26" customWidth="1"/>
    <col min="14851" max="14851" width="31" customWidth="1"/>
    <col min="14852" max="14852" width="5.1640625" bestFit="1" customWidth="1"/>
    <col min="14853" max="14853" width="51.6640625" customWidth="1"/>
    <col min="14854" max="14854" width="31.5" customWidth="1"/>
    <col min="14855" max="14855" width="20.83203125" customWidth="1"/>
    <col min="14856" max="14856" width="41.1640625" customWidth="1"/>
    <col min="14857" max="14857" width="19.1640625" customWidth="1"/>
    <col min="14858" max="14858" width="26" customWidth="1"/>
    <col min="15107" max="15107" width="31" customWidth="1"/>
    <col min="15108" max="15108" width="5.1640625" bestFit="1" customWidth="1"/>
    <col min="15109" max="15109" width="51.6640625" customWidth="1"/>
    <col min="15110" max="15110" width="31.5" customWidth="1"/>
    <col min="15111" max="15111" width="20.83203125" customWidth="1"/>
    <col min="15112" max="15112" width="41.1640625" customWidth="1"/>
    <col min="15113" max="15113" width="19.1640625" customWidth="1"/>
    <col min="15114" max="15114" width="26" customWidth="1"/>
    <col min="15363" max="15363" width="31" customWidth="1"/>
    <col min="15364" max="15364" width="5.1640625" bestFit="1" customWidth="1"/>
    <col min="15365" max="15365" width="51.6640625" customWidth="1"/>
    <col min="15366" max="15366" width="31.5" customWidth="1"/>
    <col min="15367" max="15367" width="20.83203125" customWidth="1"/>
    <col min="15368" max="15368" width="41.1640625" customWidth="1"/>
    <col min="15369" max="15369" width="19.1640625" customWidth="1"/>
    <col min="15370" max="15370" width="26" customWidth="1"/>
    <col min="15619" max="15619" width="31" customWidth="1"/>
    <col min="15620" max="15620" width="5.1640625" bestFit="1" customWidth="1"/>
    <col min="15621" max="15621" width="51.6640625" customWidth="1"/>
    <col min="15622" max="15622" width="31.5" customWidth="1"/>
    <col min="15623" max="15623" width="20.83203125" customWidth="1"/>
    <col min="15624" max="15624" width="41.1640625" customWidth="1"/>
    <col min="15625" max="15625" width="19.1640625" customWidth="1"/>
    <col min="15626" max="15626" width="26" customWidth="1"/>
    <col min="15875" max="15875" width="31" customWidth="1"/>
    <col min="15876" max="15876" width="5.1640625" bestFit="1" customWidth="1"/>
    <col min="15877" max="15877" width="51.6640625" customWidth="1"/>
    <col min="15878" max="15878" width="31.5" customWidth="1"/>
    <col min="15879" max="15879" width="20.83203125" customWidth="1"/>
    <col min="15880" max="15880" width="41.1640625" customWidth="1"/>
    <col min="15881" max="15881" width="19.1640625" customWidth="1"/>
    <col min="15882" max="15882" width="26" customWidth="1"/>
    <col min="16131" max="16131" width="31" customWidth="1"/>
    <col min="16132" max="16132" width="5.1640625" bestFit="1" customWidth="1"/>
    <col min="16133" max="16133" width="51.6640625" customWidth="1"/>
    <col min="16134" max="16134" width="31.5" customWidth="1"/>
    <col min="16135" max="16135" width="20.83203125" customWidth="1"/>
    <col min="16136" max="16136" width="41.1640625" customWidth="1"/>
    <col min="16137" max="16137" width="19.1640625" customWidth="1"/>
    <col min="16138" max="16138" width="26" customWidth="1"/>
  </cols>
  <sheetData>
    <row r="1" spans="1:16" ht="19" thickBot="1">
      <c r="A1" s="717"/>
      <c r="B1" s="361" t="s">
        <v>33</v>
      </c>
      <c r="C1" s="362"/>
      <c r="D1" s="362"/>
      <c r="E1" s="362"/>
      <c r="F1" s="362"/>
      <c r="G1" s="362"/>
      <c r="H1" s="363"/>
      <c r="I1" s="4" t="s">
        <v>954</v>
      </c>
      <c r="J1" s="6"/>
    </row>
    <row r="2" spans="1:16" ht="19" thickBot="1">
      <c r="A2" s="717"/>
      <c r="B2" s="364"/>
      <c r="C2" s="365"/>
      <c r="D2" s="365"/>
      <c r="E2" s="365"/>
      <c r="F2" s="365"/>
      <c r="G2" s="365"/>
      <c r="H2" s="366"/>
      <c r="I2" s="371" t="s">
        <v>35</v>
      </c>
      <c r="J2" s="372"/>
    </row>
    <row r="3" spans="1:16" ht="36" customHeight="1" thickBot="1">
      <c r="A3" s="717"/>
      <c r="B3" s="711" t="s">
        <v>659</v>
      </c>
      <c r="C3" s="712"/>
      <c r="D3" s="712"/>
      <c r="E3" s="712"/>
      <c r="F3" s="712"/>
      <c r="G3" s="712"/>
      <c r="H3" s="713"/>
      <c r="I3" s="709" t="s">
        <v>660</v>
      </c>
      <c r="J3" s="710"/>
    </row>
    <row r="4" spans="1:16" ht="25" thickBot="1">
      <c r="A4" s="714" t="s">
        <v>475</v>
      </c>
      <c r="B4" s="715"/>
      <c r="C4" s="715"/>
      <c r="D4" s="715"/>
      <c r="E4" s="715"/>
      <c r="F4" s="715"/>
      <c r="G4" s="715"/>
      <c r="H4" s="716"/>
      <c r="I4" s="172"/>
      <c r="J4" s="172"/>
    </row>
    <row r="5" spans="1:16" ht="81" thickBot="1">
      <c r="A5" s="33" t="s">
        <v>0</v>
      </c>
      <c r="B5" s="728" t="s">
        <v>453</v>
      </c>
      <c r="C5" s="728"/>
      <c r="D5" s="34" t="s">
        <v>1</v>
      </c>
      <c r="E5" s="33" t="s">
        <v>15</v>
      </c>
      <c r="F5" s="34" t="s">
        <v>780</v>
      </c>
      <c r="G5" s="40" t="s">
        <v>2</v>
      </c>
      <c r="H5" s="170" t="s">
        <v>956</v>
      </c>
      <c r="I5" s="171" t="s">
        <v>39</v>
      </c>
      <c r="J5" s="171" t="s">
        <v>957</v>
      </c>
      <c r="K5" s="217" t="s">
        <v>1063</v>
      </c>
      <c r="L5" s="217" t="s">
        <v>952</v>
      </c>
      <c r="M5" s="218" t="s">
        <v>1064</v>
      </c>
      <c r="N5" s="218" t="s">
        <v>1065</v>
      </c>
      <c r="O5" s="218" t="s">
        <v>1066</v>
      </c>
      <c r="P5" s="218" t="s">
        <v>1067</v>
      </c>
    </row>
    <row r="6" spans="1:16" ht="131.25" customHeight="1" thickBot="1">
      <c r="A6" s="719" t="s">
        <v>476</v>
      </c>
      <c r="B6" s="35" t="s">
        <v>3</v>
      </c>
      <c r="C6" s="37" t="s">
        <v>736</v>
      </c>
      <c r="D6" s="37" t="s">
        <v>693</v>
      </c>
      <c r="E6" s="37" t="s">
        <v>477</v>
      </c>
      <c r="F6" s="37" t="s">
        <v>694</v>
      </c>
      <c r="G6" s="71">
        <v>44316</v>
      </c>
      <c r="H6" s="178" t="s">
        <v>1037</v>
      </c>
      <c r="I6" s="177" t="s">
        <v>964</v>
      </c>
      <c r="J6" s="338" t="s">
        <v>963</v>
      </c>
      <c r="K6" s="342" t="s">
        <v>1171</v>
      </c>
      <c r="L6" s="16" t="s">
        <v>1172</v>
      </c>
      <c r="M6" s="340">
        <v>0</v>
      </c>
      <c r="N6" s="14"/>
      <c r="O6" s="14"/>
      <c r="P6" s="225">
        <f t="shared" ref="P6:P18" si="0">+M6+N6+O6</f>
        <v>0</v>
      </c>
    </row>
    <row r="7" spans="1:16" ht="190.5" customHeight="1" thickBot="1">
      <c r="A7" s="720"/>
      <c r="B7" s="35" t="s">
        <v>4</v>
      </c>
      <c r="C7" s="37" t="s">
        <v>695</v>
      </c>
      <c r="D7" s="61" t="s">
        <v>744</v>
      </c>
      <c r="E7" s="37" t="s">
        <v>477</v>
      </c>
      <c r="F7" s="37" t="s">
        <v>733</v>
      </c>
      <c r="G7" s="36" t="s">
        <v>702</v>
      </c>
      <c r="H7" s="178" t="s">
        <v>1038</v>
      </c>
      <c r="I7" s="177" t="s">
        <v>964</v>
      </c>
      <c r="J7" s="338" t="s">
        <v>963</v>
      </c>
      <c r="K7" s="16" t="s">
        <v>1174</v>
      </c>
      <c r="L7" s="16" t="s">
        <v>1173</v>
      </c>
      <c r="M7" s="340">
        <v>0.3</v>
      </c>
      <c r="N7" s="14"/>
      <c r="O7" s="14"/>
      <c r="P7" s="225">
        <f t="shared" si="0"/>
        <v>0.3</v>
      </c>
    </row>
    <row r="8" spans="1:16" ht="138.75" customHeight="1" thickBot="1">
      <c r="A8" s="718" t="s">
        <v>478</v>
      </c>
      <c r="B8" s="722" t="s">
        <v>5</v>
      </c>
      <c r="C8" s="724" t="s">
        <v>737</v>
      </c>
      <c r="D8" s="724" t="s">
        <v>697</v>
      </c>
      <c r="E8" s="724" t="s">
        <v>734</v>
      </c>
      <c r="F8" s="724" t="s">
        <v>696</v>
      </c>
      <c r="G8" s="726" t="s">
        <v>698</v>
      </c>
      <c r="H8" s="178" t="s">
        <v>1039</v>
      </c>
      <c r="I8" s="177" t="s">
        <v>964</v>
      </c>
      <c r="J8" s="338" t="s">
        <v>963</v>
      </c>
      <c r="K8" s="16" t="s">
        <v>1176</v>
      </c>
      <c r="L8" s="343" t="s">
        <v>1175</v>
      </c>
      <c r="M8" s="340">
        <v>0.2</v>
      </c>
      <c r="N8" s="14"/>
      <c r="O8" s="14"/>
      <c r="P8" s="225">
        <f t="shared" si="0"/>
        <v>0.2</v>
      </c>
    </row>
    <row r="9" spans="1:16" s="212" customFormat="1" ht="138.75" customHeight="1" thickBot="1">
      <c r="A9" s="718"/>
      <c r="B9" s="723"/>
      <c r="C9" s="725"/>
      <c r="D9" s="725"/>
      <c r="E9" s="725"/>
      <c r="F9" s="725"/>
      <c r="G9" s="727"/>
      <c r="H9" s="178" t="s">
        <v>1008</v>
      </c>
      <c r="I9" s="177" t="s">
        <v>1007</v>
      </c>
      <c r="J9" s="338" t="s">
        <v>963</v>
      </c>
      <c r="K9" s="341" t="s">
        <v>1122</v>
      </c>
      <c r="L9" s="343" t="s">
        <v>1177</v>
      </c>
      <c r="M9" s="340">
        <v>0.33300000000000002</v>
      </c>
      <c r="N9" s="14"/>
      <c r="O9" s="14"/>
      <c r="P9" s="225">
        <f t="shared" si="0"/>
        <v>0.33300000000000002</v>
      </c>
    </row>
    <row r="10" spans="1:16" ht="129.75" customHeight="1" thickBot="1">
      <c r="A10" s="718"/>
      <c r="B10" s="35" t="s">
        <v>6</v>
      </c>
      <c r="C10" s="37" t="s">
        <v>480</v>
      </c>
      <c r="D10" s="37" t="s">
        <v>481</v>
      </c>
      <c r="E10" s="37" t="s">
        <v>458</v>
      </c>
      <c r="F10" s="37" t="s">
        <v>479</v>
      </c>
      <c r="G10" s="36">
        <v>44561</v>
      </c>
      <c r="H10" s="178" t="s">
        <v>980</v>
      </c>
      <c r="I10" s="177" t="s">
        <v>981</v>
      </c>
      <c r="J10" s="338" t="s">
        <v>963</v>
      </c>
      <c r="K10" s="16" t="s">
        <v>1122</v>
      </c>
      <c r="L10" s="343" t="s">
        <v>1178</v>
      </c>
      <c r="M10" s="340">
        <v>0.33300000000000002</v>
      </c>
      <c r="N10" s="14"/>
      <c r="O10" s="14"/>
      <c r="P10" s="225">
        <f t="shared" si="0"/>
        <v>0.33300000000000002</v>
      </c>
    </row>
    <row r="11" spans="1:16" ht="138.75" customHeight="1" thickBot="1">
      <c r="A11" s="718"/>
      <c r="B11" s="35" t="s">
        <v>7</v>
      </c>
      <c r="C11" s="37" t="s">
        <v>699</v>
      </c>
      <c r="D11" s="37" t="s">
        <v>745</v>
      </c>
      <c r="E11" s="37" t="s">
        <v>700</v>
      </c>
      <c r="F11" s="37" t="s">
        <v>612</v>
      </c>
      <c r="G11" s="71">
        <v>44560</v>
      </c>
      <c r="H11" s="178" t="s">
        <v>1040</v>
      </c>
      <c r="I11" s="177" t="s">
        <v>964</v>
      </c>
      <c r="J11" s="338" t="s">
        <v>963</v>
      </c>
      <c r="K11" s="16" t="s">
        <v>1182</v>
      </c>
      <c r="L11" s="343" t="s">
        <v>1181</v>
      </c>
      <c r="M11" s="340">
        <v>0.2</v>
      </c>
      <c r="N11" s="14"/>
      <c r="O11" s="14"/>
      <c r="P11" s="225">
        <f t="shared" si="0"/>
        <v>0.2</v>
      </c>
    </row>
    <row r="12" spans="1:16" ht="156" customHeight="1" thickBot="1">
      <c r="A12" s="718"/>
      <c r="B12" s="35" t="s">
        <v>463</v>
      </c>
      <c r="C12" s="37" t="s">
        <v>701</v>
      </c>
      <c r="D12" s="37" t="s">
        <v>746</v>
      </c>
      <c r="E12" s="37" t="s">
        <v>477</v>
      </c>
      <c r="F12" s="37" t="s">
        <v>477</v>
      </c>
      <c r="G12" s="36" t="s">
        <v>702</v>
      </c>
      <c r="H12" s="178" t="s">
        <v>1041</v>
      </c>
      <c r="I12" s="177" t="s">
        <v>964</v>
      </c>
      <c r="J12" s="338" t="s">
        <v>963</v>
      </c>
      <c r="K12" s="16" t="s">
        <v>1180</v>
      </c>
      <c r="L12" s="343" t="s">
        <v>1179</v>
      </c>
      <c r="M12" s="340">
        <v>0.25</v>
      </c>
      <c r="N12" s="14"/>
      <c r="O12" s="14"/>
      <c r="P12" s="225">
        <f t="shared" si="0"/>
        <v>0.25</v>
      </c>
    </row>
    <row r="13" spans="1:16" ht="314.25" customHeight="1" thickBot="1">
      <c r="A13" s="718"/>
      <c r="B13" s="35" t="s">
        <v>482</v>
      </c>
      <c r="C13" s="37" t="s">
        <v>703</v>
      </c>
      <c r="D13" s="62" t="s">
        <v>747</v>
      </c>
      <c r="E13" s="37" t="s">
        <v>483</v>
      </c>
      <c r="F13" s="37" t="s">
        <v>704</v>
      </c>
      <c r="G13" s="72" t="s">
        <v>812</v>
      </c>
      <c r="H13" s="178" t="s">
        <v>1042</v>
      </c>
      <c r="I13" s="177" t="s">
        <v>964</v>
      </c>
      <c r="J13" s="339" t="s">
        <v>963</v>
      </c>
      <c r="K13" s="342" t="s">
        <v>1122</v>
      </c>
      <c r="L13" s="343" t="s">
        <v>1183</v>
      </c>
      <c r="M13" s="340">
        <v>0.25</v>
      </c>
      <c r="N13" s="14"/>
      <c r="O13" s="14"/>
      <c r="P13" s="225">
        <f t="shared" si="0"/>
        <v>0.25</v>
      </c>
    </row>
    <row r="14" spans="1:16" ht="215.25" customHeight="1" thickBot="1">
      <c r="A14" s="38" t="s">
        <v>656</v>
      </c>
      <c r="B14" s="35" t="s">
        <v>8</v>
      </c>
      <c r="C14" s="37" t="s">
        <v>705</v>
      </c>
      <c r="D14" s="62" t="s">
        <v>738</v>
      </c>
      <c r="E14" s="37" t="s">
        <v>485</v>
      </c>
      <c r="F14" s="37" t="s">
        <v>484</v>
      </c>
      <c r="G14" s="36" t="s">
        <v>781</v>
      </c>
      <c r="H14" s="178" t="s">
        <v>1043</v>
      </c>
      <c r="I14" s="177" t="s">
        <v>964</v>
      </c>
      <c r="J14" s="338" t="s">
        <v>963</v>
      </c>
      <c r="K14" s="16" t="s">
        <v>1185</v>
      </c>
      <c r="L14" s="343" t="s">
        <v>1184</v>
      </c>
      <c r="M14" s="340">
        <v>0.25</v>
      </c>
      <c r="N14" s="14"/>
      <c r="O14" s="14"/>
      <c r="P14" s="225">
        <f t="shared" si="0"/>
        <v>0.25</v>
      </c>
    </row>
    <row r="15" spans="1:16" ht="111.75" customHeight="1" thickBot="1">
      <c r="A15" s="718" t="s">
        <v>486</v>
      </c>
      <c r="B15" s="35" t="s">
        <v>9</v>
      </c>
      <c r="C15" s="37" t="s">
        <v>706</v>
      </c>
      <c r="D15" s="37" t="s">
        <v>739</v>
      </c>
      <c r="E15" s="37" t="s">
        <v>487</v>
      </c>
      <c r="F15" s="37" t="s">
        <v>488</v>
      </c>
      <c r="G15" s="36">
        <v>44561</v>
      </c>
      <c r="H15" s="178" t="s">
        <v>1044</v>
      </c>
      <c r="I15" s="177" t="s">
        <v>964</v>
      </c>
      <c r="J15" s="338" t="s">
        <v>963</v>
      </c>
      <c r="K15" s="16" t="s">
        <v>1187</v>
      </c>
      <c r="L15" s="343" t="s">
        <v>1186</v>
      </c>
      <c r="M15" s="340">
        <v>0.3</v>
      </c>
      <c r="N15" s="14"/>
      <c r="O15" s="14"/>
      <c r="P15" s="225">
        <f t="shared" si="0"/>
        <v>0.3</v>
      </c>
    </row>
    <row r="16" spans="1:16" ht="133.5" customHeight="1" thickBot="1">
      <c r="A16" s="718"/>
      <c r="B16" s="35" t="s">
        <v>10</v>
      </c>
      <c r="C16" s="37" t="s">
        <v>735</v>
      </c>
      <c r="D16" s="62" t="s">
        <v>748</v>
      </c>
      <c r="E16" s="37" t="s">
        <v>477</v>
      </c>
      <c r="F16" s="37" t="s">
        <v>489</v>
      </c>
      <c r="G16" s="36" t="s">
        <v>811</v>
      </c>
      <c r="H16" s="178" t="s">
        <v>1045</v>
      </c>
      <c r="I16" s="177" t="s">
        <v>964</v>
      </c>
      <c r="J16" s="338" t="s">
        <v>963</v>
      </c>
      <c r="K16" s="16" t="s">
        <v>1189</v>
      </c>
      <c r="L16" s="343" t="s">
        <v>1188</v>
      </c>
      <c r="M16" s="340">
        <v>0.5</v>
      </c>
      <c r="N16" s="14"/>
      <c r="O16" s="14"/>
      <c r="P16" s="225">
        <f t="shared" si="0"/>
        <v>0.5</v>
      </c>
    </row>
    <row r="17" spans="1:16" ht="118.5" customHeight="1" thickBot="1">
      <c r="A17" s="719" t="s">
        <v>490</v>
      </c>
      <c r="B17" s="35" t="s">
        <v>41</v>
      </c>
      <c r="C17" s="37" t="s">
        <v>740</v>
      </c>
      <c r="D17" s="62" t="s">
        <v>742</v>
      </c>
      <c r="E17" s="37" t="s">
        <v>477</v>
      </c>
      <c r="F17" s="37" t="s">
        <v>464</v>
      </c>
      <c r="G17" s="36">
        <v>44561</v>
      </c>
      <c r="H17" s="178" t="s">
        <v>1046</v>
      </c>
      <c r="I17" s="177" t="s">
        <v>964</v>
      </c>
      <c r="J17" s="338" t="s">
        <v>963</v>
      </c>
      <c r="K17" s="16" t="s">
        <v>1123</v>
      </c>
      <c r="L17" s="343" t="s">
        <v>1190</v>
      </c>
      <c r="M17" s="340">
        <v>0.33300000000000002</v>
      </c>
      <c r="N17" s="14"/>
      <c r="O17" s="14"/>
      <c r="P17" s="225">
        <f t="shared" si="0"/>
        <v>0.33300000000000002</v>
      </c>
    </row>
    <row r="18" spans="1:16" ht="99" customHeight="1" thickBot="1">
      <c r="A18" s="721"/>
      <c r="B18" s="35" t="s">
        <v>43</v>
      </c>
      <c r="C18" s="37" t="s">
        <v>741</v>
      </c>
      <c r="D18" s="62" t="s">
        <v>743</v>
      </c>
      <c r="E18" s="37" t="s">
        <v>477</v>
      </c>
      <c r="F18" s="37" t="s">
        <v>707</v>
      </c>
      <c r="G18" s="36">
        <v>44561</v>
      </c>
      <c r="H18" s="178" t="s">
        <v>1047</v>
      </c>
      <c r="I18" s="177" t="s">
        <v>964</v>
      </c>
      <c r="J18" s="338" t="s">
        <v>963</v>
      </c>
      <c r="K18" s="16" t="s">
        <v>1124</v>
      </c>
      <c r="L18" s="343" t="s">
        <v>1191</v>
      </c>
      <c r="M18" s="340">
        <v>0.1</v>
      </c>
      <c r="N18" s="14"/>
      <c r="O18" s="14"/>
      <c r="P18" s="225">
        <f t="shared" si="0"/>
        <v>0.1</v>
      </c>
    </row>
    <row r="19" spans="1:16" ht="36" customHeight="1">
      <c r="L19" s="346" t="s">
        <v>1148</v>
      </c>
      <c r="M19" s="344">
        <f>AVERAGE(M6:M18)</f>
        <v>0.25761538461538458</v>
      </c>
      <c r="N19" s="14"/>
      <c r="O19" s="14"/>
      <c r="P19" s="344">
        <f>AVERAGE(P6:P18)</f>
        <v>0.25761538461538458</v>
      </c>
    </row>
    <row r="20" spans="1:16" ht="36" customHeight="1"/>
    <row r="21" spans="1:16" ht="36" customHeight="1"/>
  </sheetData>
  <mergeCells count="17">
    <mergeCell ref="D8:D9"/>
    <mergeCell ref="E8:E9"/>
    <mergeCell ref="F8:F9"/>
    <mergeCell ref="G8:G9"/>
    <mergeCell ref="B5:C5"/>
    <mergeCell ref="C8:C9"/>
    <mergeCell ref="A8:A13"/>
    <mergeCell ref="A6:A7"/>
    <mergeCell ref="A17:A18"/>
    <mergeCell ref="A15:A16"/>
    <mergeCell ref="B8:B9"/>
    <mergeCell ref="I2:J2"/>
    <mergeCell ref="I3:J3"/>
    <mergeCell ref="B1:H2"/>
    <mergeCell ref="B3:H3"/>
    <mergeCell ref="A4:H4"/>
    <mergeCell ref="A1:A3"/>
  </mergeCells>
  <hyperlinks>
    <hyperlink ref="I6" r:id="rId1" xr:uid="{00000000-0004-0000-0400-000000000000}"/>
    <hyperlink ref="I7" r:id="rId2" xr:uid="{00000000-0004-0000-0400-000001000000}"/>
    <hyperlink ref="I8" r:id="rId3" xr:uid="{00000000-0004-0000-0400-000002000000}"/>
    <hyperlink ref="I11" r:id="rId4" xr:uid="{00000000-0004-0000-0400-000003000000}"/>
    <hyperlink ref="I12" r:id="rId5" xr:uid="{00000000-0004-0000-0400-000004000000}"/>
    <hyperlink ref="I13" r:id="rId6" xr:uid="{00000000-0004-0000-0400-000005000000}"/>
    <hyperlink ref="I18" r:id="rId7" xr:uid="{00000000-0004-0000-0400-000006000000}"/>
    <hyperlink ref="I17" r:id="rId8" xr:uid="{00000000-0004-0000-0400-000007000000}"/>
    <hyperlink ref="I14" r:id="rId9" xr:uid="{00000000-0004-0000-0400-000008000000}"/>
    <hyperlink ref="I15" r:id="rId10" xr:uid="{00000000-0004-0000-0400-000009000000}"/>
    <hyperlink ref="I16" r:id="rId11" xr:uid="{00000000-0004-0000-0400-00000A000000}"/>
    <hyperlink ref="I10" r:id="rId12" xr:uid="{00000000-0004-0000-0400-00000B000000}"/>
    <hyperlink ref="I9" r:id="rId13" xr:uid="{00000000-0004-0000-0400-00000C000000}"/>
  </hyperlinks>
  <pageMargins left="0.7" right="0.7" top="0.75" bottom="0.75" header="0.3" footer="0.3"/>
  <pageSetup orientation="portrait" r:id="rId14"/>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Q26"/>
  <sheetViews>
    <sheetView topLeftCell="J22" zoomScale="50" zoomScaleNormal="50" workbookViewId="0">
      <selection activeCell="N24" sqref="N24:N26"/>
    </sheetView>
  </sheetViews>
  <sheetFormatPr baseColWidth="10" defaultRowHeight="15"/>
  <cols>
    <col min="1" max="1" width="27" customWidth="1"/>
    <col min="2" max="2" width="7.33203125" customWidth="1"/>
    <col min="3" max="3" width="40.6640625" customWidth="1"/>
    <col min="4" max="4" width="36" customWidth="1"/>
    <col min="5" max="5" width="41.83203125" customWidth="1"/>
    <col min="6" max="6" width="20.83203125" customWidth="1"/>
    <col min="7" max="7" width="35.6640625" customWidth="1"/>
    <col min="8" max="8" width="26.5" customWidth="1"/>
    <col min="9" max="9" width="128.5" customWidth="1"/>
    <col min="10" max="10" width="100.5" customWidth="1"/>
    <col min="11" max="11" width="32.33203125" customWidth="1"/>
    <col min="12" max="12" width="64.33203125" customWidth="1"/>
    <col min="13" max="13" width="136" customWidth="1"/>
    <col min="14" max="17" width="33.5" customWidth="1"/>
    <col min="259" max="259" width="27" customWidth="1"/>
    <col min="260" max="260" width="7.33203125" customWidth="1"/>
    <col min="261" max="261" width="34.5" customWidth="1"/>
    <col min="262" max="262" width="28" customWidth="1"/>
    <col min="263" max="263" width="37.33203125" customWidth="1"/>
    <col min="264" max="264" width="20.83203125" customWidth="1"/>
    <col min="265" max="265" width="35.6640625" customWidth="1"/>
    <col min="266" max="266" width="26.5" customWidth="1"/>
    <col min="267" max="267" width="32.33203125" customWidth="1"/>
    <col min="515" max="515" width="27" customWidth="1"/>
    <col min="516" max="516" width="7.33203125" customWidth="1"/>
    <col min="517" max="517" width="34.5" customWidth="1"/>
    <col min="518" max="518" width="28" customWidth="1"/>
    <col min="519" max="519" width="37.33203125" customWidth="1"/>
    <col min="520" max="520" width="20.83203125" customWidth="1"/>
    <col min="521" max="521" width="35.6640625" customWidth="1"/>
    <col min="522" max="522" width="26.5" customWidth="1"/>
    <col min="523" max="523" width="32.33203125" customWidth="1"/>
    <col min="771" max="771" width="27" customWidth="1"/>
    <col min="772" max="772" width="7.33203125" customWidth="1"/>
    <col min="773" max="773" width="34.5" customWidth="1"/>
    <col min="774" max="774" width="28" customWidth="1"/>
    <col min="775" max="775" width="37.33203125" customWidth="1"/>
    <col min="776" max="776" width="20.83203125" customWidth="1"/>
    <col min="777" max="777" width="35.6640625" customWidth="1"/>
    <col min="778" max="778" width="26.5" customWidth="1"/>
    <col min="779" max="779" width="32.33203125" customWidth="1"/>
    <col min="1027" max="1027" width="27" customWidth="1"/>
    <col min="1028" max="1028" width="7.33203125" customWidth="1"/>
    <col min="1029" max="1029" width="34.5" customWidth="1"/>
    <col min="1030" max="1030" width="28" customWidth="1"/>
    <col min="1031" max="1031" width="37.33203125" customWidth="1"/>
    <col min="1032" max="1032" width="20.83203125" customWidth="1"/>
    <col min="1033" max="1033" width="35.6640625" customWidth="1"/>
    <col min="1034" max="1034" width="26.5" customWidth="1"/>
    <col min="1035" max="1035" width="32.33203125" customWidth="1"/>
    <col min="1283" max="1283" width="27" customWidth="1"/>
    <col min="1284" max="1284" width="7.33203125" customWidth="1"/>
    <col min="1285" max="1285" width="34.5" customWidth="1"/>
    <col min="1286" max="1286" width="28" customWidth="1"/>
    <col min="1287" max="1287" width="37.33203125" customWidth="1"/>
    <col min="1288" max="1288" width="20.83203125" customWidth="1"/>
    <col min="1289" max="1289" width="35.6640625" customWidth="1"/>
    <col min="1290" max="1290" width="26.5" customWidth="1"/>
    <col min="1291" max="1291" width="32.33203125" customWidth="1"/>
    <col min="1539" max="1539" width="27" customWidth="1"/>
    <col min="1540" max="1540" width="7.33203125" customWidth="1"/>
    <col min="1541" max="1541" width="34.5" customWidth="1"/>
    <col min="1542" max="1542" width="28" customWidth="1"/>
    <col min="1543" max="1543" width="37.33203125" customWidth="1"/>
    <col min="1544" max="1544" width="20.83203125" customWidth="1"/>
    <col min="1545" max="1545" width="35.6640625" customWidth="1"/>
    <col min="1546" max="1546" width="26.5" customWidth="1"/>
    <col min="1547" max="1547" width="32.33203125" customWidth="1"/>
    <col min="1795" max="1795" width="27" customWidth="1"/>
    <col min="1796" max="1796" width="7.33203125" customWidth="1"/>
    <col min="1797" max="1797" width="34.5" customWidth="1"/>
    <col min="1798" max="1798" width="28" customWidth="1"/>
    <col min="1799" max="1799" width="37.33203125" customWidth="1"/>
    <col min="1800" max="1800" width="20.83203125" customWidth="1"/>
    <col min="1801" max="1801" width="35.6640625" customWidth="1"/>
    <col min="1802" max="1802" width="26.5" customWidth="1"/>
    <col min="1803" max="1803" width="32.33203125" customWidth="1"/>
    <col min="2051" max="2051" width="27" customWidth="1"/>
    <col min="2052" max="2052" width="7.33203125" customWidth="1"/>
    <col min="2053" max="2053" width="34.5" customWidth="1"/>
    <col min="2054" max="2054" width="28" customWidth="1"/>
    <col min="2055" max="2055" width="37.33203125" customWidth="1"/>
    <col min="2056" max="2056" width="20.83203125" customWidth="1"/>
    <col min="2057" max="2057" width="35.6640625" customWidth="1"/>
    <col min="2058" max="2058" width="26.5" customWidth="1"/>
    <col min="2059" max="2059" width="32.33203125" customWidth="1"/>
    <col min="2307" max="2307" width="27" customWidth="1"/>
    <col min="2308" max="2308" width="7.33203125" customWidth="1"/>
    <col min="2309" max="2309" width="34.5" customWidth="1"/>
    <col min="2310" max="2310" width="28" customWidth="1"/>
    <col min="2311" max="2311" width="37.33203125" customWidth="1"/>
    <col min="2312" max="2312" width="20.83203125" customWidth="1"/>
    <col min="2313" max="2313" width="35.6640625" customWidth="1"/>
    <col min="2314" max="2314" width="26.5" customWidth="1"/>
    <col min="2315" max="2315" width="32.33203125" customWidth="1"/>
    <col min="2563" max="2563" width="27" customWidth="1"/>
    <col min="2564" max="2564" width="7.33203125" customWidth="1"/>
    <col min="2565" max="2565" width="34.5" customWidth="1"/>
    <col min="2566" max="2566" width="28" customWidth="1"/>
    <col min="2567" max="2567" width="37.33203125" customWidth="1"/>
    <col min="2568" max="2568" width="20.83203125" customWidth="1"/>
    <col min="2569" max="2569" width="35.6640625" customWidth="1"/>
    <col min="2570" max="2570" width="26.5" customWidth="1"/>
    <col min="2571" max="2571" width="32.33203125" customWidth="1"/>
    <col min="2819" max="2819" width="27" customWidth="1"/>
    <col min="2820" max="2820" width="7.33203125" customWidth="1"/>
    <col min="2821" max="2821" width="34.5" customWidth="1"/>
    <col min="2822" max="2822" width="28" customWidth="1"/>
    <col min="2823" max="2823" width="37.33203125" customWidth="1"/>
    <col min="2824" max="2824" width="20.83203125" customWidth="1"/>
    <col min="2825" max="2825" width="35.6640625" customWidth="1"/>
    <col min="2826" max="2826" width="26.5" customWidth="1"/>
    <col min="2827" max="2827" width="32.33203125" customWidth="1"/>
    <col min="3075" max="3075" width="27" customWidth="1"/>
    <col min="3076" max="3076" width="7.33203125" customWidth="1"/>
    <col min="3077" max="3077" width="34.5" customWidth="1"/>
    <col min="3078" max="3078" width="28" customWidth="1"/>
    <col min="3079" max="3079" width="37.33203125" customWidth="1"/>
    <col min="3080" max="3080" width="20.83203125" customWidth="1"/>
    <col min="3081" max="3081" width="35.6640625" customWidth="1"/>
    <col min="3082" max="3082" width="26.5" customWidth="1"/>
    <col min="3083" max="3083" width="32.33203125" customWidth="1"/>
    <col min="3331" max="3331" width="27" customWidth="1"/>
    <col min="3332" max="3332" width="7.33203125" customWidth="1"/>
    <col min="3333" max="3333" width="34.5" customWidth="1"/>
    <col min="3334" max="3334" width="28" customWidth="1"/>
    <col min="3335" max="3335" width="37.33203125" customWidth="1"/>
    <col min="3336" max="3336" width="20.83203125" customWidth="1"/>
    <col min="3337" max="3337" width="35.6640625" customWidth="1"/>
    <col min="3338" max="3338" width="26.5" customWidth="1"/>
    <col min="3339" max="3339" width="32.33203125" customWidth="1"/>
    <col min="3587" max="3587" width="27" customWidth="1"/>
    <col min="3588" max="3588" width="7.33203125" customWidth="1"/>
    <col min="3589" max="3589" width="34.5" customWidth="1"/>
    <col min="3590" max="3590" width="28" customWidth="1"/>
    <col min="3591" max="3591" width="37.33203125" customWidth="1"/>
    <col min="3592" max="3592" width="20.83203125" customWidth="1"/>
    <col min="3593" max="3593" width="35.6640625" customWidth="1"/>
    <col min="3594" max="3594" width="26.5" customWidth="1"/>
    <col min="3595" max="3595" width="32.33203125" customWidth="1"/>
    <col min="3843" max="3843" width="27" customWidth="1"/>
    <col min="3844" max="3844" width="7.33203125" customWidth="1"/>
    <col min="3845" max="3845" width="34.5" customWidth="1"/>
    <col min="3846" max="3846" width="28" customWidth="1"/>
    <col min="3847" max="3847" width="37.33203125" customWidth="1"/>
    <col min="3848" max="3848" width="20.83203125" customWidth="1"/>
    <col min="3849" max="3849" width="35.6640625" customWidth="1"/>
    <col min="3850" max="3850" width="26.5" customWidth="1"/>
    <col min="3851" max="3851" width="32.33203125" customWidth="1"/>
    <col min="4099" max="4099" width="27" customWidth="1"/>
    <col min="4100" max="4100" width="7.33203125" customWidth="1"/>
    <col min="4101" max="4101" width="34.5" customWidth="1"/>
    <col min="4102" max="4102" width="28" customWidth="1"/>
    <col min="4103" max="4103" width="37.33203125" customWidth="1"/>
    <col min="4104" max="4104" width="20.83203125" customWidth="1"/>
    <col min="4105" max="4105" width="35.6640625" customWidth="1"/>
    <col min="4106" max="4106" width="26.5" customWidth="1"/>
    <col min="4107" max="4107" width="32.33203125" customWidth="1"/>
    <col min="4355" max="4355" width="27" customWidth="1"/>
    <col min="4356" max="4356" width="7.33203125" customWidth="1"/>
    <col min="4357" max="4357" width="34.5" customWidth="1"/>
    <col min="4358" max="4358" width="28" customWidth="1"/>
    <col min="4359" max="4359" width="37.33203125" customWidth="1"/>
    <col min="4360" max="4360" width="20.83203125" customWidth="1"/>
    <col min="4361" max="4361" width="35.6640625" customWidth="1"/>
    <col min="4362" max="4362" width="26.5" customWidth="1"/>
    <col min="4363" max="4363" width="32.33203125" customWidth="1"/>
    <col min="4611" max="4611" width="27" customWidth="1"/>
    <col min="4612" max="4612" width="7.33203125" customWidth="1"/>
    <col min="4613" max="4613" width="34.5" customWidth="1"/>
    <col min="4614" max="4614" width="28" customWidth="1"/>
    <col min="4615" max="4615" width="37.33203125" customWidth="1"/>
    <col min="4616" max="4616" width="20.83203125" customWidth="1"/>
    <col min="4617" max="4617" width="35.6640625" customWidth="1"/>
    <col min="4618" max="4618" width="26.5" customWidth="1"/>
    <col min="4619" max="4619" width="32.33203125" customWidth="1"/>
    <col min="4867" max="4867" width="27" customWidth="1"/>
    <col min="4868" max="4868" width="7.33203125" customWidth="1"/>
    <col min="4869" max="4869" width="34.5" customWidth="1"/>
    <col min="4870" max="4870" width="28" customWidth="1"/>
    <col min="4871" max="4871" width="37.33203125" customWidth="1"/>
    <col min="4872" max="4872" width="20.83203125" customWidth="1"/>
    <col min="4873" max="4873" width="35.6640625" customWidth="1"/>
    <col min="4874" max="4874" width="26.5" customWidth="1"/>
    <col min="4875" max="4875" width="32.33203125" customWidth="1"/>
    <col min="5123" max="5123" width="27" customWidth="1"/>
    <col min="5124" max="5124" width="7.33203125" customWidth="1"/>
    <col min="5125" max="5125" width="34.5" customWidth="1"/>
    <col min="5126" max="5126" width="28" customWidth="1"/>
    <col min="5127" max="5127" width="37.33203125" customWidth="1"/>
    <col min="5128" max="5128" width="20.83203125" customWidth="1"/>
    <col min="5129" max="5129" width="35.6640625" customWidth="1"/>
    <col min="5130" max="5130" width="26.5" customWidth="1"/>
    <col min="5131" max="5131" width="32.33203125" customWidth="1"/>
    <col min="5379" max="5379" width="27" customWidth="1"/>
    <col min="5380" max="5380" width="7.33203125" customWidth="1"/>
    <col min="5381" max="5381" width="34.5" customWidth="1"/>
    <col min="5382" max="5382" width="28" customWidth="1"/>
    <col min="5383" max="5383" width="37.33203125" customWidth="1"/>
    <col min="5384" max="5384" width="20.83203125" customWidth="1"/>
    <col min="5385" max="5385" width="35.6640625" customWidth="1"/>
    <col min="5386" max="5386" width="26.5" customWidth="1"/>
    <col min="5387" max="5387" width="32.33203125" customWidth="1"/>
    <col min="5635" max="5635" width="27" customWidth="1"/>
    <col min="5636" max="5636" width="7.33203125" customWidth="1"/>
    <col min="5637" max="5637" width="34.5" customWidth="1"/>
    <col min="5638" max="5638" width="28" customWidth="1"/>
    <col min="5639" max="5639" width="37.33203125" customWidth="1"/>
    <col min="5640" max="5640" width="20.83203125" customWidth="1"/>
    <col min="5641" max="5641" width="35.6640625" customWidth="1"/>
    <col min="5642" max="5642" width="26.5" customWidth="1"/>
    <col min="5643" max="5643" width="32.33203125" customWidth="1"/>
    <col min="5891" max="5891" width="27" customWidth="1"/>
    <col min="5892" max="5892" width="7.33203125" customWidth="1"/>
    <col min="5893" max="5893" width="34.5" customWidth="1"/>
    <col min="5894" max="5894" width="28" customWidth="1"/>
    <col min="5895" max="5895" width="37.33203125" customWidth="1"/>
    <col min="5896" max="5896" width="20.83203125" customWidth="1"/>
    <col min="5897" max="5897" width="35.6640625" customWidth="1"/>
    <col min="5898" max="5898" width="26.5" customWidth="1"/>
    <col min="5899" max="5899" width="32.33203125" customWidth="1"/>
    <col min="6147" max="6147" width="27" customWidth="1"/>
    <col min="6148" max="6148" width="7.33203125" customWidth="1"/>
    <col min="6149" max="6149" width="34.5" customWidth="1"/>
    <col min="6150" max="6150" width="28" customWidth="1"/>
    <col min="6151" max="6151" width="37.33203125" customWidth="1"/>
    <col min="6152" max="6152" width="20.83203125" customWidth="1"/>
    <col min="6153" max="6153" width="35.6640625" customWidth="1"/>
    <col min="6154" max="6154" width="26.5" customWidth="1"/>
    <col min="6155" max="6155" width="32.33203125" customWidth="1"/>
    <col min="6403" max="6403" width="27" customWidth="1"/>
    <col min="6404" max="6404" width="7.33203125" customWidth="1"/>
    <col min="6405" max="6405" width="34.5" customWidth="1"/>
    <col min="6406" max="6406" width="28" customWidth="1"/>
    <col min="6407" max="6407" width="37.33203125" customWidth="1"/>
    <col min="6408" max="6408" width="20.83203125" customWidth="1"/>
    <col min="6409" max="6409" width="35.6640625" customWidth="1"/>
    <col min="6410" max="6410" width="26.5" customWidth="1"/>
    <col min="6411" max="6411" width="32.33203125" customWidth="1"/>
    <col min="6659" max="6659" width="27" customWidth="1"/>
    <col min="6660" max="6660" width="7.33203125" customWidth="1"/>
    <col min="6661" max="6661" width="34.5" customWidth="1"/>
    <col min="6662" max="6662" width="28" customWidth="1"/>
    <col min="6663" max="6663" width="37.33203125" customWidth="1"/>
    <col min="6664" max="6664" width="20.83203125" customWidth="1"/>
    <col min="6665" max="6665" width="35.6640625" customWidth="1"/>
    <col min="6666" max="6666" width="26.5" customWidth="1"/>
    <col min="6667" max="6667" width="32.33203125" customWidth="1"/>
    <col min="6915" max="6915" width="27" customWidth="1"/>
    <col min="6916" max="6916" width="7.33203125" customWidth="1"/>
    <col min="6917" max="6917" width="34.5" customWidth="1"/>
    <col min="6918" max="6918" width="28" customWidth="1"/>
    <col min="6919" max="6919" width="37.33203125" customWidth="1"/>
    <col min="6920" max="6920" width="20.83203125" customWidth="1"/>
    <col min="6921" max="6921" width="35.6640625" customWidth="1"/>
    <col min="6922" max="6922" width="26.5" customWidth="1"/>
    <col min="6923" max="6923" width="32.33203125" customWidth="1"/>
    <col min="7171" max="7171" width="27" customWidth="1"/>
    <col min="7172" max="7172" width="7.33203125" customWidth="1"/>
    <col min="7173" max="7173" width="34.5" customWidth="1"/>
    <col min="7174" max="7174" width="28" customWidth="1"/>
    <col min="7175" max="7175" width="37.33203125" customWidth="1"/>
    <col min="7176" max="7176" width="20.83203125" customWidth="1"/>
    <col min="7177" max="7177" width="35.6640625" customWidth="1"/>
    <col min="7178" max="7178" width="26.5" customWidth="1"/>
    <col min="7179" max="7179" width="32.33203125" customWidth="1"/>
    <col min="7427" max="7427" width="27" customWidth="1"/>
    <col min="7428" max="7428" width="7.33203125" customWidth="1"/>
    <col min="7429" max="7429" width="34.5" customWidth="1"/>
    <col min="7430" max="7430" width="28" customWidth="1"/>
    <col min="7431" max="7431" width="37.33203125" customWidth="1"/>
    <col min="7432" max="7432" width="20.83203125" customWidth="1"/>
    <col min="7433" max="7433" width="35.6640625" customWidth="1"/>
    <col min="7434" max="7434" width="26.5" customWidth="1"/>
    <col min="7435" max="7435" width="32.33203125" customWidth="1"/>
    <col min="7683" max="7683" width="27" customWidth="1"/>
    <col min="7684" max="7684" width="7.33203125" customWidth="1"/>
    <col min="7685" max="7685" width="34.5" customWidth="1"/>
    <col min="7686" max="7686" width="28" customWidth="1"/>
    <col min="7687" max="7687" width="37.33203125" customWidth="1"/>
    <col min="7688" max="7688" width="20.83203125" customWidth="1"/>
    <col min="7689" max="7689" width="35.6640625" customWidth="1"/>
    <col min="7690" max="7690" width="26.5" customWidth="1"/>
    <col min="7691" max="7691" width="32.33203125" customWidth="1"/>
    <col min="7939" max="7939" width="27" customWidth="1"/>
    <col min="7940" max="7940" width="7.33203125" customWidth="1"/>
    <col min="7941" max="7941" width="34.5" customWidth="1"/>
    <col min="7942" max="7942" width="28" customWidth="1"/>
    <col min="7943" max="7943" width="37.33203125" customWidth="1"/>
    <col min="7944" max="7944" width="20.83203125" customWidth="1"/>
    <col min="7945" max="7945" width="35.6640625" customWidth="1"/>
    <col min="7946" max="7946" width="26.5" customWidth="1"/>
    <col min="7947" max="7947" width="32.33203125" customWidth="1"/>
    <col min="8195" max="8195" width="27" customWidth="1"/>
    <col min="8196" max="8196" width="7.33203125" customWidth="1"/>
    <col min="8197" max="8197" width="34.5" customWidth="1"/>
    <col min="8198" max="8198" width="28" customWidth="1"/>
    <col min="8199" max="8199" width="37.33203125" customWidth="1"/>
    <col min="8200" max="8200" width="20.83203125" customWidth="1"/>
    <col min="8201" max="8201" width="35.6640625" customWidth="1"/>
    <col min="8202" max="8202" width="26.5" customWidth="1"/>
    <col min="8203" max="8203" width="32.33203125" customWidth="1"/>
    <col min="8451" max="8451" width="27" customWidth="1"/>
    <col min="8452" max="8452" width="7.33203125" customWidth="1"/>
    <col min="8453" max="8453" width="34.5" customWidth="1"/>
    <col min="8454" max="8454" width="28" customWidth="1"/>
    <col min="8455" max="8455" width="37.33203125" customWidth="1"/>
    <col min="8456" max="8456" width="20.83203125" customWidth="1"/>
    <col min="8457" max="8457" width="35.6640625" customWidth="1"/>
    <col min="8458" max="8458" width="26.5" customWidth="1"/>
    <col min="8459" max="8459" width="32.33203125" customWidth="1"/>
    <col min="8707" max="8707" width="27" customWidth="1"/>
    <col min="8708" max="8708" width="7.33203125" customWidth="1"/>
    <col min="8709" max="8709" width="34.5" customWidth="1"/>
    <col min="8710" max="8710" width="28" customWidth="1"/>
    <col min="8711" max="8711" width="37.33203125" customWidth="1"/>
    <col min="8712" max="8712" width="20.83203125" customWidth="1"/>
    <col min="8713" max="8713" width="35.6640625" customWidth="1"/>
    <col min="8714" max="8714" width="26.5" customWidth="1"/>
    <col min="8715" max="8715" width="32.33203125" customWidth="1"/>
    <col min="8963" max="8963" width="27" customWidth="1"/>
    <col min="8964" max="8964" width="7.33203125" customWidth="1"/>
    <col min="8965" max="8965" width="34.5" customWidth="1"/>
    <col min="8966" max="8966" width="28" customWidth="1"/>
    <col min="8967" max="8967" width="37.33203125" customWidth="1"/>
    <col min="8968" max="8968" width="20.83203125" customWidth="1"/>
    <col min="8969" max="8969" width="35.6640625" customWidth="1"/>
    <col min="8970" max="8970" width="26.5" customWidth="1"/>
    <col min="8971" max="8971" width="32.33203125" customWidth="1"/>
    <col min="9219" max="9219" width="27" customWidth="1"/>
    <col min="9220" max="9220" width="7.33203125" customWidth="1"/>
    <col min="9221" max="9221" width="34.5" customWidth="1"/>
    <col min="9222" max="9222" width="28" customWidth="1"/>
    <col min="9223" max="9223" width="37.33203125" customWidth="1"/>
    <col min="9224" max="9224" width="20.83203125" customWidth="1"/>
    <col min="9225" max="9225" width="35.6640625" customWidth="1"/>
    <col min="9226" max="9226" width="26.5" customWidth="1"/>
    <col min="9227" max="9227" width="32.33203125" customWidth="1"/>
    <col min="9475" max="9475" width="27" customWidth="1"/>
    <col min="9476" max="9476" width="7.33203125" customWidth="1"/>
    <col min="9477" max="9477" width="34.5" customWidth="1"/>
    <col min="9478" max="9478" width="28" customWidth="1"/>
    <col min="9479" max="9479" width="37.33203125" customWidth="1"/>
    <col min="9480" max="9480" width="20.83203125" customWidth="1"/>
    <col min="9481" max="9481" width="35.6640625" customWidth="1"/>
    <col min="9482" max="9482" width="26.5" customWidth="1"/>
    <col min="9483" max="9483" width="32.33203125" customWidth="1"/>
    <col min="9731" max="9731" width="27" customWidth="1"/>
    <col min="9732" max="9732" width="7.33203125" customWidth="1"/>
    <col min="9733" max="9733" width="34.5" customWidth="1"/>
    <col min="9734" max="9734" width="28" customWidth="1"/>
    <col min="9735" max="9735" width="37.33203125" customWidth="1"/>
    <col min="9736" max="9736" width="20.83203125" customWidth="1"/>
    <col min="9737" max="9737" width="35.6640625" customWidth="1"/>
    <col min="9738" max="9738" width="26.5" customWidth="1"/>
    <col min="9739" max="9739" width="32.33203125" customWidth="1"/>
    <col min="9987" max="9987" width="27" customWidth="1"/>
    <col min="9988" max="9988" width="7.33203125" customWidth="1"/>
    <col min="9989" max="9989" width="34.5" customWidth="1"/>
    <col min="9990" max="9990" width="28" customWidth="1"/>
    <col min="9991" max="9991" width="37.33203125" customWidth="1"/>
    <col min="9992" max="9992" width="20.83203125" customWidth="1"/>
    <col min="9993" max="9993" width="35.6640625" customWidth="1"/>
    <col min="9994" max="9994" width="26.5" customWidth="1"/>
    <col min="9995" max="9995" width="32.33203125" customWidth="1"/>
    <col min="10243" max="10243" width="27" customWidth="1"/>
    <col min="10244" max="10244" width="7.33203125" customWidth="1"/>
    <col min="10245" max="10245" width="34.5" customWidth="1"/>
    <col min="10246" max="10246" width="28" customWidth="1"/>
    <col min="10247" max="10247" width="37.33203125" customWidth="1"/>
    <col min="10248" max="10248" width="20.83203125" customWidth="1"/>
    <col min="10249" max="10249" width="35.6640625" customWidth="1"/>
    <col min="10250" max="10250" width="26.5" customWidth="1"/>
    <col min="10251" max="10251" width="32.33203125" customWidth="1"/>
    <col min="10499" max="10499" width="27" customWidth="1"/>
    <col min="10500" max="10500" width="7.33203125" customWidth="1"/>
    <col min="10501" max="10501" width="34.5" customWidth="1"/>
    <col min="10502" max="10502" width="28" customWidth="1"/>
    <col min="10503" max="10503" width="37.33203125" customWidth="1"/>
    <col min="10504" max="10504" width="20.83203125" customWidth="1"/>
    <col min="10505" max="10505" width="35.6640625" customWidth="1"/>
    <col min="10506" max="10506" width="26.5" customWidth="1"/>
    <col min="10507" max="10507" width="32.33203125" customWidth="1"/>
    <col min="10755" max="10755" width="27" customWidth="1"/>
    <col min="10756" max="10756" width="7.33203125" customWidth="1"/>
    <col min="10757" max="10757" width="34.5" customWidth="1"/>
    <col min="10758" max="10758" width="28" customWidth="1"/>
    <col min="10759" max="10759" width="37.33203125" customWidth="1"/>
    <col min="10760" max="10760" width="20.83203125" customWidth="1"/>
    <col min="10761" max="10761" width="35.6640625" customWidth="1"/>
    <col min="10762" max="10762" width="26.5" customWidth="1"/>
    <col min="10763" max="10763" width="32.33203125" customWidth="1"/>
    <col min="11011" max="11011" width="27" customWidth="1"/>
    <col min="11012" max="11012" width="7.33203125" customWidth="1"/>
    <col min="11013" max="11013" width="34.5" customWidth="1"/>
    <col min="11014" max="11014" width="28" customWidth="1"/>
    <col min="11015" max="11015" width="37.33203125" customWidth="1"/>
    <col min="11016" max="11016" width="20.83203125" customWidth="1"/>
    <col min="11017" max="11017" width="35.6640625" customWidth="1"/>
    <col min="11018" max="11018" width="26.5" customWidth="1"/>
    <col min="11019" max="11019" width="32.33203125" customWidth="1"/>
    <col min="11267" max="11267" width="27" customWidth="1"/>
    <col min="11268" max="11268" width="7.33203125" customWidth="1"/>
    <col min="11269" max="11269" width="34.5" customWidth="1"/>
    <col min="11270" max="11270" width="28" customWidth="1"/>
    <col min="11271" max="11271" width="37.33203125" customWidth="1"/>
    <col min="11272" max="11272" width="20.83203125" customWidth="1"/>
    <col min="11273" max="11273" width="35.6640625" customWidth="1"/>
    <col min="11274" max="11274" width="26.5" customWidth="1"/>
    <col min="11275" max="11275" width="32.33203125" customWidth="1"/>
    <col min="11523" max="11523" width="27" customWidth="1"/>
    <col min="11524" max="11524" width="7.33203125" customWidth="1"/>
    <col min="11525" max="11525" width="34.5" customWidth="1"/>
    <col min="11526" max="11526" width="28" customWidth="1"/>
    <col min="11527" max="11527" width="37.33203125" customWidth="1"/>
    <col min="11528" max="11528" width="20.83203125" customWidth="1"/>
    <col min="11529" max="11529" width="35.6640625" customWidth="1"/>
    <col min="11530" max="11530" width="26.5" customWidth="1"/>
    <col min="11531" max="11531" width="32.33203125" customWidth="1"/>
    <col min="11779" max="11779" width="27" customWidth="1"/>
    <col min="11780" max="11780" width="7.33203125" customWidth="1"/>
    <col min="11781" max="11781" width="34.5" customWidth="1"/>
    <col min="11782" max="11782" width="28" customWidth="1"/>
    <col min="11783" max="11783" width="37.33203125" customWidth="1"/>
    <col min="11784" max="11784" width="20.83203125" customWidth="1"/>
    <col min="11785" max="11785" width="35.6640625" customWidth="1"/>
    <col min="11786" max="11786" width="26.5" customWidth="1"/>
    <col min="11787" max="11787" width="32.33203125" customWidth="1"/>
    <col min="12035" max="12035" width="27" customWidth="1"/>
    <col min="12036" max="12036" width="7.33203125" customWidth="1"/>
    <col min="12037" max="12037" width="34.5" customWidth="1"/>
    <col min="12038" max="12038" width="28" customWidth="1"/>
    <col min="12039" max="12039" width="37.33203125" customWidth="1"/>
    <col min="12040" max="12040" width="20.83203125" customWidth="1"/>
    <col min="12041" max="12041" width="35.6640625" customWidth="1"/>
    <col min="12042" max="12042" width="26.5" customWidth="1"/>
    <col min="12043" max="12043" width="32.33203125" customWidth="1"/>
    <col min="12291" max="12291" width="27" customWidth="1"/>
    <col min="12292" max="12292" width="7.33203125" customWidth="1"/>
    <col min="12293" max="12293" width="34.5" customWidth="1"/>
    <col min="12294" max="12294" width="28" customWidth="1"/>
    <col min="12295" max="12295" width="37.33203125" customWidth="1"/>
    <col min="12296" max="12296" width="20.83203125" customWidth="1"/>
    <col min="12297" max="12297" width="35.6640625" customWidth="1"/>
    <col min="12298" max="12298" width="26.5" customWidth="1"/>
    <col min="12299" max="12299" width="32.33203125" customWidth="1"/>
    <col min="12547" max="12547" width="27" customWidth="1"/>
    <col min="12548" max="12548" width="7.33203125" customWidth="1"/>
    <col min="12549" max="12549" width="34.5" customWidth="1"/>
    <col min="12550" max="12550" width="28" customWidth="1"/>
    <col min="12551" max="12551" width="37.33203125" customWidth="1"/>
    <col min="12552" max="12552" width="20.83203125" customWidth="1"/>
    <col min="12553" max="12553" width="35.6640625" customWidth="1"/>
    <col min="12554" max="12554" width="26.5" customWidth="1"/>
    <col min="12555" max="12555" width="32.33203125" customWidth="1"/>
    <col min="12803" max="12803" width="27" customWidth="1"/>
    <col min="12804" max="12804" width="7.33203125" customWidth="1"/>
    <col min="12805" max="12805" width="34.5" customWidth="1"/>
    <col min="12806" max="12806" width="28" customWidth="1"/>
    <col min="12807" max="12807" width="37.33203125" customWidth="1"/>
    <col min="12808" max="12808" width="20.83203125" customWidth="1"/>
    <col min="12809" max="12809" width="35.6640625" customWidth="1"/>
    <col min="12810" max="12810" width="26.5" customWidth="1"/>
    <col min="12811" max="12811" width="32.33203125" customWidth="1"/>
    <col min="13059" max="13059" width="27" customWidth="1"/>
    <col min="13060" max="13060" width="7.33203125" customWidth="1"/>
    <col min="13061" max="13061" width="34.5" customWidth="1"/>
    <col min="13062" max="13062" width="28" customWidth="1"/>
    <col min="13063" max="13063" width="37.33203125" customWidth="1"/>
    <col min="13064" max="13064" width="20.83203125" customWidth="1"/>
    <col min="13065" max="13065" width="35.6640625" customWidth="1"/>
    <col min="13066" max="13066" width="26.5" customWidth="1"/>
    <col min="13067" max="13067" width="32.33203125" customWidth="1"/>
    <col min="13315" max="13315" width="27" customWidth="1"/>
    <col min="13316" max="13316" width="7.33203125" customWidth="1"/>
    <col min="13317" max="13317" width="34.5" customWidth="1"/>
    <col min="13318" max="13318" width="28" customWidth="1"/>
    <col min="13319" max="13319" width="37.33203125" customWidth="1"/>
    <col min="13320" max="13320" width="20.83203125" customWidth="1"/>
    <col min="13321" max="13321" width="35.6640625" customWidth="1"/>
    <col min="13322" max="13322" width="26.5" customWidth="1"/>
    <col min="13323" max="13323" width="32.33203125" customWidth="1"/>
    <col min="13571" max="13571" width="27" customWidth="1"/>
    <col min="13572" max="13572" width="7.33203125" customWidth="1"/>
    <col min="13573" max="13573" width="34.5" customWidth="1"/>
    <col min="13574" max="13574" width="28" customWidth="1"/>
    <col min="13575" max="13575" width="37.33203125" customWidth="1"/>
    <col min="13576" max="13576" width="20.83203125" customWidth="1"/>
    <col min="13577" max="13577" width="35.6640625" customWidth="1"/>
    <col min="13578" max="13578" width="26.5" customWidth="1"/>
    <col min="13579" max="13579" width="32.33203125" customWidth="1"/>
    <col min="13827" max="13827" width="27" customWidth="1"/>
    <col min="13828" max="13828" width="7.33203125" customWidth="1"/>
    <col min="13829" max="13829" width="34.5" customWidth="1"/>
    <col min="13830" max="13830" width="28" customWidth="1"/>
    <col min="13831" max="13831" width="37.33203125" customWidth="1"/>
    <col min="13832" max="13832" width="20.83203125" customWidth="1"/>
    <col min="13833" max="13833" width="35.6640625" customWidth="1"/>
    <col min="13834" max="13834" width="26.5" customWidth="1"/>
    <col min="13835" max="13835" width="32.33203125" customWidth="1"/>
    <col min="14083" max="14083" width="27" customWidth="1"/>
    <col min="14084" max="14084" width="7.33203125" customWidth="1"/>
    <col min="14085" max="14085" width="34.5" customWidth="1"/>
    <col min="14086" max="14086" width="28" customWidth="1"/>
    <col min="14087" max="14087" width="37.33203125" customWidth="1"/>
    <col min="14088" max="14088" width="20.83203125" customWidth="1"/>
    <col min="14089" max="14089" width="35.6640625" customWidth="1"/>
    <col min="14090" max="14090" width="26.5" customWidth="1"/>
    <col min="14091" max="14091" width="32.33203125" customWidth="1"/>
    <col min="14339" max="14339" width="27" customWidth="1"/>
    <col min="14340" max="14340" width="7.33203125" customWidth="1"/>
    <col min="14341" max="14341" width="34.5" customWidth="1"/>
    <col min="14342" max="14342" width="28" customWidth="1"/>
    <col min="14343" max="14343" width="37.33203125" customWidth="1"/>
    <col min="14344" max="14344" width="20.83203125" customWidth="1"/>
    <col min="14345" max="14345" width="35.6640625" customWidth="1"/>
    <col min="14346" max="14346" width="26.5" customWidth="1"/>
    <col min="14347" max="14347" width="32.33203125" customWidth="1"/>
    <col min="14595" max="14595" width="27" customWidth="1"/>
    <col min="14596" max="14596" width="7.33203125" customWidth="1"/>
    <col min="14597" max="14597" width="34.5" customWidth="1"/>
    <col min="14598" max="14598" width="28" customWidth="1"/>
    <col min="14599" max="14599" width="37.33203125" customWidth="1"/>
    <col min="14600" max="14600" width="20.83203125" customWidth="1"/>
    <col min="14601" max="14601" width="35.6640625" customWidth="1"/>
    <col min="14602" max="14602" width="26.5" customWidth="1"/>
    <col min="14603" max="14603" width="32.33203125" customWidth="1"/>
    <col min="14851" max="14851" width="27" customWidth="1"/>
    <col min="14852" max="14852" width="7.33203125" customWidth="1"/>
    <col min="14853" max="14853" width="34.5" customWidth="1"/>
    <col min="14854" max="14854" width="28" customWidth="1"/>
    <col min="14855" max="14855" width="37.33203125" customWidth="1"/>
    <col min="14856" max="14856" width="20.83203125" customWidth="1"/>
    <col min="14857" max="14857" width="35.6640625" customWidth="1"/>
    <col min="14858" max="14858" width="26.5" customWidth="1"/>
    <col min="14859" max="14859" width="32.33203125" customWidth="1"/>
    <col min="15107" max="15107" width="27" customWidth="1"/>
    <col min="15108" max="15108" width="7.33203125" customWidth="1"/>
    <col min="15109" max="15109" width="34.5" customWidth="1"/>
    <col min="15110" max="15110" width="28" customWidth="1"/>
    <col min="15111" max="15111" width="37.33203125" customWidth="1"/>
    <col min="15112" max="15112" width="20.83203125" customWidth="1"/>
    <col min="15113" max="15113" width="35.6640625" customWidth="1"/>
    <col min="15114" max="15114" width="26.5" customWidth="1"/>
    <col min="15115" max="15115" width="32.33203125" customWidth="1"/>
    <col min="15363" max="15363" width="27" customWidth="1"/>
    <col min="15364" max="15364" width="7.33203125" customWidth="1"/>
    <col min="15365" max="15365" width="34.5" customWidth="1"/>
    <col min="15366" max="15366" width="28" customWidth="1"/>
    <col min="15367" max="15367" width="37.33203125" customWidth="1"/>
    <col min="15368" max="15368" width="20.83203125" customWidth="1"/>
    <col min="15369" max="15369" width="35.6640625" customWidth="1"/>
    <col min="15370" max="15370" width="26.5" customWidth="1"/>
    <col min="15371" max="15371" width="32.33203125" customWidth="1"/>
    <col min="15619" max="15619" width="27" customWidth="1"/>
    <col min="15620" max="15620" width="7.33203125" customWidth="1"/>
    <col min="15621" max="15621" width="34.5" customWidth="1"/>
    <col min="15622" max="15622" width="28" customWidth="1"/>
    <col min="15623" max="15623" width="37.33203125" customWidth="1"/>
    <col min="15624" max="15624" width="20.83203125" customWidth="1"/>
    <col min="15625" max="15625" width="35.6640625" customWidth="1"/>
    <col min="15626" max="15626" width="26.5" customWidth="1"/>
    <col min="15627" max="15627" width="32.33203125" customWidth="1"/>
    <col min="15875" max="15875" width="27" customWidth="1"/>
    <col min="15876" max="15876" width="7.33203125" customWidth="1"/>
    <col min="15877" max="15877" width="34.5" customWidth="1"/>
    <col min="15878" max="15878" width="28" customWidth="1"/>
    <col min="15879" max="15879" width="37.33203125" customWidth="1"/>
    <col min="15880" max="15880" width="20.83203125" customWidth="1"/>
    <col min="15881" max="15881" width="35.6640625" customWidth="1"/>
    <col min="15882" max="15882" width="26.5" customWidth="1"/>
    <col min="15883" max="15883" width="32.33203125" customWidth="1"/>
    <col min="16131" max="16131" width="27" customWidth="1"/>
    <col min="16132" max="16132" width="7.33203125" customWidth="1"/>
    <col min="16133" max="16133" width="34.5" customWidth="1"/>
    <col min="16134" max="16134" width="28" customWidth="1"/>
    <col min="16135" max="16135" width="37.33203125" customWidth="1"/>
    <col min="16136" max="16136" width="20.83203125" customWidth="1"/>
    <col min="16137" max="16137" width="35.6640625" customWidth="1"/>
    <col min="16138" max="16138" width="26.5" customWidth="1"/>
    <col min="16139" max="16139" width="32.33203125" customWidth="1"/>
  </cols>
  <sheetData>
    <row r="1" spans="1:17" ht="19" thickBot="1">
      <c r="A1" s="740"/>
      <c r="B1" s="361" t="s">
        <v>33</v>
      </c>
      <c r="C1" s="362"/>
      <c r="D1" s="362"/>
      <c r="E1" s="362"/>
      <c r="F1" s="362"/>
      <c r="G1" s="362"/>
      <c r="H1" s="363"/>
      <c r="I1" s="733" t="s">
        <v>954</v>
      </c>
      <c r="J1" s="734"/>
      <c r="K1" s="735"/>
    </row>
    <row r="2" spans="1:17" ht="19" thickBot="1">
      <c r="A2" s="741"/>
      <c r="B2" s="364"/>
      <c r="C2" s="365"/>
      <c r="D2" s="365"/>
      <c r="E2" s="365"/>
      <c r="F2" s="365"/>
      <c r="G2" s="365"/>
      <c r="H2" s="366"/>
      <c r="I2" s="733" t="s">
        <v>35</v>
      </c>
      <c r="J2" s="734"/>
      <c r="K2" s="735"/>
    </row>
    <row r="3" spans="1:17" ht="19" thickBot="1">
      <c r="A3" s="741"/>
      <c r="B3" s="361" t="s">
        <v>659</v>
      </c>
      <c r="C3" s="362"/>
      <c r="D3" s="362"/>
      <c r="E3" s="362"/>
      <c r="F3" s="362"/>
      <c r="G3" s="362"/>
      <c r="H3" s="363"/>
      <c r="I3" s="736" t="s">
        <v>660</v>
      </c>
      <c r="J3" s="709"/>
      <c r="K3" s="710"/>
    </row>
    <row r="4" spans="1:17" ht="19" thickBot="1">
      <c r="A4" s="741"/>
      <c r="B4" s="364"/>
      <c r="C4" s="365"/>
      <c r="D4" s="365"/>
      <c r="E4" s="365"/>
      <c r="F4" s="365"/>
      <c r="G4" s="365"/>
      <c r="H4" s="366"/>
      <c r="I4" s="165"/>
      <c r="J4" s="165"/>
      <c r="K4" s="173"/>
    </row>
    <row r="5" spans="1:17" ht="34.5" customHeight="1" thickBot="1">
      <c r="A5" s="742" t="s">
        <v>491</v>
      </c>
      <c r="B5" s="743"/>
      <c r="C5" s="743"/>
      <c r="D5" s="743"/>
      <c r="E5" s="743"/>
      <c r="F5" s="743"/>
      <c r="G5" s="743"/>
      <c r="H5" s="743"/>
      <c r="I5" s="743"/>
      <c r="J5" s="743"/>
      <c r="K5" s="744"/>
    </row>
    <row r="6" spans="1:17" s="42" customFormat="1" ht="84" customHeight="1" thickBot="1">
      <c r="A6" s="39" t="s">
        <v>0</v>
      </c>
      <c r="B6" s="745" t="s">
        <v>453</v>
      </c>
      <c r="C6" s="745"/>
      <c r="D6" s="40" t="s">
        <v>1</v>
      </c>
      <c r="E6" s="40" t="s">
        <v>492</v>
      </c>
      <c r="F6" s="41" t="s">
        <v>15</v>
      </c>
      <c r="G6" s="40" t="s">
        <v>783</v>
      </c>
      <c r="H6" s="40" t="s">
        <v>2</v>
      </c>
      <c r="I6" s="170" t="s">
        <v>956</v>
      </c>
      <c r="J6" s="171" t="s">
        <v>39</v>
      </c>
      <c r="K6" s="171" t="s">
        <v>957</v>
      </c>
      <c r="L6" s="217" t="s">
        <v>1063</v>
      </c>
      <c r="M6" s="217" t="s">
        <v>952</v>
      </c>
      <c r="N6" s="218" t="s">
        <v>1064</v>
      </c>
      <c r="O6" s="218" t="s">
        <v>1065</v>
      </c>
      <c r="P6" s="218" t="s">
        <v>1066</v>
      </c>
      <c r="Q6" s="218" t="s">
        <v>1067</v>
      </c>
    </row>
    <row r="7" spans="1:17" s="42" customFormat="1" ht="197.25" customHeight="1" thickBot="1">
      <c r="A7" s="737" t="s">
        <v>493</v>
      </c>
      <c r="B7" s="43" t="s">
        <v>3</v>
      </c>
      <c r="C7" s="43" t="s">
        <v>494</v>
      </c>
      <c r="D7" s="44" t="s">
        <v>495</v>
      </c>
      <c r="E7" s="43" t="s">
        <v>608</v>
      </c>
      <c r="F7" s="43" t="s">
        <v>40</v>
      </c>
      <c r="G7" s="43" t="s">
        <v>496</v>
      </c>
      <c r="H7" s="45">
        <v>44561</v>
      </c>
      <c r="I7" s="176" t="s">
        <v>1005</v>
      </c>
      <c r="J7" s="176" t="s">
        <v>1060</v>
      </c>
      <c r="K7" s="219" t="s">
        <v>963</v>
      </c>
      <c r="L7" s="226" t="s">
        <v>1068</v>
      </c>
      <c r="M7" s="227" t="s">
        <v>1069</v>
      </c>
      <c r="N7" s="224">
        <v>0</v>
      </c>
      <c r="O7" s="223"/>
      <c r="P7" s="223"/>
      <c r="Q7" s="225">
        <f t="shared" ref="Q7:Q23" si="0">+N7+O7+P7</f>
        <v>0</v>
      </c>
    </row>
    <row r="8" spans="1:17" s="42" customFormat="1" ht="148.5" customHeight="1" thickBot="1">
      <c r="A8" s="746"/>
      <c r="B8" s="43" t="s">
        <v>4</v>
      </c>
      <c r="C8" s="43" t="s">
        <v>788</v>
      </c>
      <c r="D8" s="44" t="s">
        <v>790</v>
      </c>
      <c r="E8" s="43" t="s">
        <v>789</v>
      </c>
      <c r="F8" s="43" t="s">
        <v>497</v>
      </c>
      <c r="G8" s="43" t="s">
        <v>498</v>
      </c>
      <c r="H8" s="45">
        <v>44561</v>
      </c>
      <c r="I8" s="176" t="s">
        <v>997</v>
      </c>
      <c r="J8" s="176" t="s">
        <v>998</v>
      </c>
      <c r="K8" s="219" t="s">
        <v>963</v>
      </c>
      <c r="L8" s="226" t="s">
        <v>1070</v>
      </c>
      <c r="M8" s="227" t="s">
        <v>1071</v>
      </c>
      <c r="N8" s="224">
        <v>0</v>
      </c>
      <c r="O8" s="223"/>
      <c r="P8" s="223"/>
      <c r="Q8" s="225">
        <f t="shared" si="0"/>
        <v>0</v>
      </c>
    </row>
    <row r="9" spans="1:17" s="42" customFormat="1" ht="163.5" customHeight="1" thickBot="1">
      <c r="A9" s="746"/>
      <c r="B9" s="44" t="s">
        <v>455</v>
      </c>
      <c r="C9" s="44" t="s">
        <v>499</v>
      </c>
      <c r="D9" s="44" t="s">
        <v>500</v>
      </c>
      <c r="E9" s="44" t="s">
        <v>609</v>
      </c>
      <c r="F9" s="44" t="s">
        <v>614</v>
      </c>
      <c r="G9" s="44" t="s">
        <v>784</v>
      </c>
      <c r="H9" s="45">
        <v>44561</v>
      </c>
      <c r="I9" s="176" t="s">
        <v>1053</v>
      </c>
      <c r="J9" s="176" t="s">
        <v>1054</v>
      </c>
      <c r="K9" s="219" t="s">
        <v>963</v>
      </c>
      <c r="L9" s="226" t="s">
        <v>1072</v>
      </c>
      <c r="M9" s="227" t="s">
        <v>1073</v>
      </c>
      <c r="N9" s="224">
        <v>0</v>
      </c>
      <c r="O9" s="223"/>
      <c r="P9" s="223"/>
      <c r="Q9" s="225">
        <f t="shared" si="0"/>
        <v>0</v>
      </c>
    </row>
    <row r="10" spans="1:17" s="211" customFormat="1" ht="120" customHeight="1" thickBot="1">
      <c r="A10" s="746"/>
      <c r="B10" s="729" t="s">
        <v>459</v>
      </c>
      <c r="C10" s="729" t="s">
        <v>712</v>
      </c>
      <c r="D10" s="729" t="s">
        <v>708</v>
      </c>
      <c r="E10" s="729" t="s">
        <v>709</v>
      </c>
      <c r="F10" s="729" t="s">
        <v>710</v>
      </c>
      <c r="G10" s="729" t="s">
        <v>711</v>
      </c>
      <c r="H10" s="731" t="s">
        <v>713</v>
      </c>
      <c r="I10" s="176" t="s">
        <v>1006</v>
      </c>
      <c r="J10" s="179" t="s">
        <v>1007</v>
      </c>
      <c r="K10" s="219" t="s">
        <v>963</v>
      </c>
      <c r="L10" s="226" t="s">
        <v>1074</v>
      </c>
      <c r="M10" s="227" t="s">
        <v>1075</v>
      </c>
      <c r="N10" s="225">
        <f>(1*100%)/23</f>
        <v>4.3478260869565216E-2</v>
      </c>
      <c r="O10" s="223"/>
      <c r="P10" s="223"/>
      <c r="Q10" s="225">
        <f t="shared" si="0"/>
        <v>4.3478260869565216E-2</v>
      </c>
    </row>
    <row r="11" spans="1:17" s="42" customFormat="1" ht="303.75" customHeight="1" thickBot="1">
      <c r="A11" s="746"/>
      <c r="B11" s="730"/>
      <c r="C11" s="730"/>
      <c r="D11" s="730"/>
      <c r="E11" s="730"/>
      <c r="F11" s="730"/>
      <c r="G11" s="730"/>
      <c r="H11" s="732"/>
      <c r="I11" s="176" t="s">
        <v>962</v>
      </c>
      <c r="J11" s="176" t="s">
        <v>1061</v>
      </c>
      <c r="K11" s="220" t="s">
        <v>963</v>
      </c>
      <c r="L11" s="226" t="s">
        <v>1076</v>
      </c>
      <c r="M11" s="227" t="s">
        <v>1077</v>
      </c>
      <c r="N11" s="224">
        <v>0</v>
      </c>
      <c r="O11" s="223"/>
      <c r="P11" s="223"/>
      <c r="Q11" s="225">
        <f t="shared" si="0"/>
        <v>0</v>
      </c>
    </row>
    <row r="12" spans="1:17" s="42" customFormat="1" ht="409.5" customHeight="1" thickBot="1">
      <c r="A12" s="746"/>
      <c r="B12" s="44" t="s">
        <v>501</v>
      </c>
      <c r="C12" s="44" t="s">
        <v>502</v>
      </c>
      <c r="D12" s="44" t="s">
        <v>503</v>
      </c>
      <c r="E12" s="44" t="s">
        <v>610</v>
      </c>
      <c r="F12" s="44" t="s">
        <v>282</v>
      </c>
      <c r="G12" s="44" t="s">
        <v>427</v>
      </c>
      <c r="H12" s="45" t="s">
        <v>713</v>
      </c>
      <c r="I12" s="176" t="s">
        <v>1002</v>
      </c>
      <c r="J12" s="176" t="s">
        <v>1062</v>
      </c>
      <c r="K12" s="220" t="s">
        <v>963</v>
      </c>
      <c r="L12" s="226" t="s">
        <v>1079</v>
      </c>
      <c r="M12" s="227" t="s">
        <v>1080</v>
      </c>
      <c r="N12" s="224">
        <v>0.2</v>
      </c>
      <c r="O12" s="223"/>
      <c r="P12" s="223"/>
      <c r="Q12" s="225">
        <f t="shared" si="0"/>
        <v>0.2</v>
      </c>
    </row>
    <row r="13" spans="1:17" s="42" customFormat="1" ht="91.5" customHeight="1" thickBot="1">
      <c r="A13" s="737" t="s">
        <v>504</v>
      </c>
      <c r="B13" s="46" t="s">
        <v>5</v>
      </c>
      <c r="C13" s="44" t="s">
        <v>505</v>
      </c>
      <c r="D13" s="44" t="s">
        <v>506</v>
      </c>
      <c r="E13" s="44" t="s">
        <v>507</v>
      </c>
      <c r="F13" s="44" t="s">
        <v>508</v>
      </c>
      <c r="G13" s="44" t="s">
        <v>711</v>
      </c>
      <c r="H13" s="47">
        <v>44530</v>
      </c>
      <c r="I13" s="181" t="s">
        <v>978</v>
      </c>
      <c r="J13" s="179" t="s">
        <v>979</v>
      </c>
      <c r="K13" s="221" t="s">
        <v>963</v>
      </c>
      <c r="L13" s="226" t="s">
        <v>1081</v>
      </c>
      <c r="M13" s="227" t="s">
        <v>1082</v>
      </c>
      <c r="N13" s="224">
        <v>0.33</v>
      </c>
      <c r="O13" s="223"/>
      <c r="P13" s="223"/>
      <c r="Q13" s="225">
        <f t="shared" si="0"/>
        <v>0.33</v>
      </c>
    </row>
    <row r="14" spans="1:17" s="42" customFormat="1" ht="194.25" customHeight="1" thickBot="1">
      <c r="A14" s="746"/>
      <c r="B14" s="46" t="s">
        <v>6</v>
      </c>
      <c r="C14" s="44" t="s">
        <v>791</v>
      </c>
      <c r="D14" s="44" t="s">
        <v>792</v>
      </c>
      <c r="E14" s="44" t="s">
        <v>793</v>
      </c>
      <c r="F14" s="44" t="s">
        <v>497</v>
      </c>
      <c r="G14" s="44" t="s">
        <v>870</v>
      </c>
      <c r="H14" s="47">
        <v>44561</v>
      </c>
      <c r="I14" s="181" t="s">
        <v>999</v>
      </c>
      <c r="J14" s="179" t="s">
        <v>1000</v>
      </c>
      <c r="K14" s="221" t="s">
        <v>963</v>
      </c>
      <c r="L14" s="226" t="s">
        <v>1102</v>
      </c>
      <c r="M14" s="227" t="s">
        <v>1103</v>
      </c>
      <c r="N14" s="224">
        <v>1</v>
      </c>
      <c r="O14" s="223"/>
      <c r="P14" s="223"/>
      <c r="Q14" s="225">
        <f t="shared" si="0"/>
        <v>1</v>
      </c>
    </row>
    <row r="15" spans="1:17" s="42" customFormat="1" ht="132.75" customHeight="1" thickBot="1">
      <c r="A15" s="746"/>
      <c r="B15" s="46">
        <v>2.2999999999999998</v>
      </c>
      <c r="C15" s="44" t="s">
        <v>794</v>
      </c>
      <c r="D15" s="44" t="s">
        <v>795</v>
      </c>
      <c r="E15" s="44" t="s">
        <v>796</v>
      </c>
      <c r="F15" s="44" t="s">
        <v>497</v>
      </c>
      <c r="G15" s="44" t="s">
        <v>870</v>
      </c>
      <c r="H15" s="47">
        <v>44561</v>
      </c>
      <c r="I15" s="181" t="s">
        <v>1001</v>
      </c>
      <c r="J15" s="179" t="s">
        <v>1000</v>
      </c>
      <c r="K15" s="221" t="s">
        <v>963</v>
      </c>
      <c r="L15" s="226" t="s">
        <v>1100</v>
      </c>
      <c r="M15" s="227" t="s">
        <v>1101</v>
      </c>
      <c r="N15" s="224">
        <v>1</v>
      </c>
      <c r="O15" s="223"/>
      <c r="P15" s="223"/>
      <c r="Q15" s="225">
        <f t="shared" si="0"/>
        <v>1</v>
      </c>
    </row>
    <row r="16" spans="1:17" s="42" customFormat="1" ht="229.5" customHeight="1" thickBot="1">
      <c r="A16" s="737" t="s">
        <v>510</v>
      </c>
      <c r="B16" s="44" t="s">
        <v>8</v>
      </c>
      <c r="C16" s="44" t="s">
        <v>714</v>
      </c>
      <c r="D16" s="44" t="s">
        <v>511</v>
      </c>
      <c r="E16" s="44" t="s">
        <v>512</v>
      </c>
      <c r="F16" s="44" t="s">
        <v>513</v>
      </c>
      <c r="G16" s="44" t="s">
        <v>514</v>
      </c>
      <c r="H16" s="47">
        <v>44439</v>
      </c>
      <c r="I16" s="181" t="s">
        <v>966</v>
      </c>
      <c r="J16" s="179" t="s">
        <v>967</v>
      </c>
      <c r="K16" s="222" t="s">
        <v>963</v>
      </c>
      <c r="L16" s="226" t="s">
        <v>1083</v>
      </c>
      <c r="M16" s="227" t="s">
        <v>1084</v>
      </c>
      <c r="N16" s="224">
        <v>0.05</v>
      </c>
      <c r="O16" s="223"/>
      <c r="P16" s="223"/>
      <c r="Q16" s="225">
        <f t="shared" si="0"/>
        <v>0.05</v>
      </c>
    </row>
    <row r="17" spans="1:17" s="42" customFormat="1" ht="170.25" customHeight="1" thickBot="1">
      <c r="A17" s="746"/>
      <c r="B17" s="44" t="s">
        <v>17</v>
      </c>
      <c r="C17" s="44" t="s">
        <v>715</v>
      </c>
      <c r="D17" s="44" t="s">
        <v>717</v>
      </c>
      <c r="E17" s="44" t="s">
        <v>716</v>
      </c>
      <c r="F17" s="44" t="s">
        <v>509</v>
      </c>
      <c r="G17" s="44" t="s">
        <v>515</v>
      </c>
      <c r="H17" s="44" t="s">
        <v>718</v>
      </c>
      <c r="I17" s="178" t="s">
        <v>1048</v>
      </c>
      <c r="J17" s="179" t="s">
        <v>967</v>
      </c>
      <c r="K17" s="222" t="s">
        <v>963</v>
      </c>
      <c r="L17" s="226" t="s">
        <v>1085</v>
      </c>
      <c r="M17" s="227" t="s">
        <v>1086</v>
      </c>
      <c r="N17" s="224">
        <v>0.25</v>
      </c>
      <c r="O17" s="223"/>
      <c r="P17" s="223"/>
      <c r="Q17" s="225">
        <f t="shared" si="0"/>
        <v>0.25</v>
      </c>
    </row>
    <row r="18" spans="1:17" s="42" customFormat="1" ht="77" thickBot="1">
      <c r="A18" s="746"/>
      <c r="B18" s="44" t="s">
        <v>808</v>
      </c>
      <c r="C18" s="44" t="s">
        <v>719</v>
      </c>
      <c r="D18" s="44" t="s">
        <v>517</v>
      </c>
      <c r="E18" s="44" t="s">
        <v>518</v>
      </c>
      <c r="F18" s="44" t="s">
        <v>720</v>
      </c>
      <c r="G18" s="44" t="s">
        <v>720</v>
      </c>
      <c r="H18" s="47">
        <v>44530</v>
      </c>
      <c r="I18" s="181" t="s">
        <v>1051</v>
      </c>
      <c r="J18" s="181" t="s">
        <v>1051</v>
      </c>
      <c r="K18" s="222" t="s">
        <v>1052</v>
      </c>
      <c r="L18" s="226" t="s">
        <v>1078</v>
      </c>
      <c r="M18" s="226" t="s">
        <v>1078</v>
      </c>
      <c r="N18" s="224">
        <v>0</v>
      </c>
      <c r="O18" s="223"/>
      <c r="P18" s="223"/>
      <c r="Q18" s="225">
        <f t="shared" si="0"/>
        <v>0</v>
      </c>
    </row>
    <row r="19" spans="1:17" s="42" customFormat="1" ht="113.25" customHeight="1" thickBot="1">
      <c r="A19" s="746"/>
      <c r="B19" s="44" t="s">
        <v>516</v>
      </c>
      <c r="C19" s="44" t="s">
        <v>721</v>
      </c>
      <c r="D19" s="44" t="s">
        <v>722</v>
      </c>
      <c r="E19" s="44" t="s">
        <v>723</v>
      </c>
      <c r="F19" s="44" t="s">
        <v>724</v>
      </c>
      <c r="G19" s="44" t="s">
        <v>782</v>
      </c>
      <c r="H19" s="47">
        <v>44560</v>
      </c>
      <c r="I19" s="181" t="s">
        <v>968</v>
      </c>
      <c r="J19" s="179" t="s">
        <v>1087</v>
      </c>
      <c r="K19" s="222" t="s">
        <v>963</v>
      </c>
      <c r="L19" s="226" t="s">
        <v>1089</v>
      </c>
      <c r="M19" s="226" t="s">
        <v>1088</v>
      </c>
      <c r="N19" s="224">
        <v>0.33</v>
      </c>
      <c r="O19" s="223"/>
      <c r="P19" s="223"/>
      <c r="Q19" s="225">
        <f t="shared" si="0"/>
        <v>0.33</v>
      </c>
    </row>
    <row r="20" spans="1:17" s="42" customFormat="1" ht="134" thickBot="1">
      <c r="A20" s="739" t="s">
        <v>519</v>
      </c>
      <c r="B20" s="43" t="s">
        <v>9</v>
      </c>
      <c r="C20" s="43" t="s">
        <v>725</v>
      </c>
      <c r="D20" s="43" t="s">
        <v>726</v>
      </c>
      <c r="E20" s="43" t="s">
        <v>520</v>
      </c>
      <c r="F20" s="43" t="s">
        <v>727</v>
      </c>
      <c r="G20" s="43" t="s">
        <v>728</v>
      </c>
      <c r="H20" s="48">
        <v>44560</v>
      </c>
      <c r="I20" s="178" t="s">
        <v>965</v>
      </c>
      <c r="J20" s="177" t="s">
        <v>964</v>
      </c>
      <c r="K20" s="219" t="s">
        <v>963</v>
      </c>
      <c r="L20" s="226" t="s">
        <v>1090</v>
      </c>
      <c r="M20" s="227" t="s">
        <v>1091</v>
      </c>
      <c r="N20" s="224">
        <v>0.2</v>
      </c>
      <c r="O20" s="223"/>
      <c r="P20" s="223"/>
      <c r="Q20" s="225">
        <f t="shared" si="0"/>
        <v>0.2</v>
      </c>
    </row>
    <row r="21" spans="1:17" s="42" customFormat="1" ht="141.75" customHeight="1" thickBot="1">
      <c r="A21" s="739"/>
      <c r="B21" s="43" t="s">
        <v>10</v>
      </c>
      <c r="C21" s="43" t="s">
        <v>521</v>
      </c>
      <c r="D21" s="43" t="s">
        <v>522</v>
      </c>
      <c r="E21" s="44" t="s">
        <v>523</v>
      </c>
      <c r="F21" s="43" t="s">
        <v>509</v>
      </c>
      <c r="G21" s="46" t="s">
        <v>524</v>
      </c>
      <c r="H21" s="47">
        <v>44560</v>
      </c>
      <c r="I21" s="181" t="s">
        <v>1049</v>
      </c>
      <c r="J21" s="179" t="s">
        <v>967</v>
      </c>
      <c r="K21" s="221" t="s">
        <v>963</v>
      </c>
      <c r="L21" s="226" t="s">
        <v>1092</v>
      </c>
      <c r="M21" s="227" t="s">
        <v>1094</v>
      </c>
      <c r="N21" s="224">
        <v>0.2</v>
      </c>
      <c r="O21" s="223"/>
      <c r="P21" s="223"/>
      <c r="Q21" s="225">
        <f t="shared" si="0"/>
        <v>0.2</v>
      </c>
    </row>
    <row r="22" spans="1:17" s="42" customFormat="1" ht="164.25" customHeight="1" thickBot="1">
      <c r="A22" s="737" t="s">
        <v>525</v>
      </c>
      <c r="B22" s="43" t="s">
        <v>41</v>
      </c>
      <c r="C22" s="44" t="s">
        <v>526</v>
      </c>
      <c r="D22" s="44" t="s">
        <v>729</v>
      </c>
      <c r="E22" s="44" t="s">
        <v>527</v>
      </c>
      <c r="F22" s="43" t="s">
        <v>513</v>
      </c>
      <c r="G22" s="44" t="s">
        <v>720</v>
      </c>
      <c r="H22" s="43" t="s">
        <v>730</v>
      </c>
      <c r="I22" s="180" t="s">
        <v>1093</v>
      </c>
      <c r="J22" s="177" t="s">
        <v>967</v>
      </c>
      <c r="K22" s="221" t="s">
        <v>963</v>
      </c>
      <c r="L22" s="226" t="s">
        <v>1097</v>
      </c>
      <c r="M22" s="227" t="s">
        <v>1096</v>
      </c>
      <c r="N22" s="224">
        <v>0.05</v>
      </c>
      <c r="O22" s="223"/>
      <c r="P22" s="223"/>
      <c r="Q22" s="225">
        <f t="shared" si="0"/>
        <v>0.05</v>
      </c>
    </row>
    <row r="23" spans="1:17" s="42" customFormat="1" ht="61" thickBot="1">
      <c r="A23" s="738"/>
      <c r="B23" s="43" t="s">
        <v>43</v>
      </c>
      <c r="C23" s="44" t="s">
        <v>731</v>
      </c>
      <c r="D23" s="44" t="s">
        <v>732</v>
      </c>
      <c r="E23" s="44" t="s">
        <v>1099</v>
      </c>
      <c r="F23" s="44" t="s">
        <v>513</v>
      </c>
      <c r="G23" s="44" t="s">
        <v>464</v>
      </c>
      <c r="H23" s="44" t="s">
        <v>718</v>
      </c>
      <c r="I23" s="178" t="s">
        <v>1050</v>
      </c>
      <c r="J23" s="177" t="s">
        <v>967</v>
      </c>
      <c r="K23" s="219" t="s">
        <v>963</v>
      </c>
      <c r="L23" s="226" t="s">
        <v>1095</v>
      </c>
      <c r="M23" s="227" t="s">
        <v>1098</v>
      </c>
      <c r="N23" s="224">
        <v>0.33</v>
      </c>
      <c r="O23" s="223"/>
      <c r="P23" s="223"/>
      <c r="Q23" s="225">
        <f t="shared" si="0"/>
        <v>0.33</v>
      </c>
    </row>
    <row r="24" spans="1:17" s="42" customFormat="1">
      <c r="K24" s="182"/>
      <c r="M24" s="749" t="s">
        <v>1148</v>
      </c>
      <c r="N24" s="747">
        <f>AVERAGE(N7:N23)</f>
        <v>0.23432225063938619</v>
      </c>
      <c r="O24" s="747"/>
      <c r="P24" s="747"/>
      <c r="Q24" s="747">
        <f>SUM(Q7:Q23)/17</f>
        <v>0.23432225063938619</v>
      </c>
    </row>
    <row r="25" spans="1:17" s="42" customFormat="1">
      <c r="M25" s="749"/>
      <c r="N25" s="748"/>
      <c r="O25" s="748"/>
      <c r="P25" s="748"/>
      <c r="Q25" s="748"/>
    </row>
    <row r="26" spans="1:17">
      <c r="M26" s="749"/>
      <c r="N26" s="748"/>
      <c r="O26" s="748"/>
      <c r="P26" s="748"/>
      <c r="Q26" s="748"/>
    </row>
  </sheetData>
  <mergeCells count="25">
    <mergeCell ref="N24:N26"/>
    <mergeCell ref="O24:O26"/>
    <mergeCell ref="P24:P26"/>
    <mergeCell ref="Q24:Q26"/>
    <mergeCell ref="M24:M26"/>
    <mergeCell ref="A22:A23"/>
    <mergeCell ref="A20:A21"/>
    <mergeCell ref="A1:A4"/>
    <mergeCell ref="B1:H2"/>
    <mergeCell ref="B3:H4"/>
    <mergeCell ref="A5:K5"/>
    <mergeCell ref="B6:C6"/>
    <mergeCell ref="A7:A12"/>
    <mergeCell ref="A13:A15"/>
    <mergeCell ref="A16:A19"/>
    <mergeCell ref="I1:K1"/>
    <mergeCell ref="B10:B11"/>
    <mergeCell ref="C10:C11"/>
    <mergeCell ref="D10:D11"/>
    <mergeCell ref="E10:E11"/>
    <mergeCell ref="F10:F11"/>
    <mergeCell ref="G10:G11"/>
    <mergeCell ref="H10:H11"/>
    <mergeCell ref="I2:K2"/>
    <mergeCell ref="I3:K3"/>
  </mergeCells>
  <hyperlinks>
    <hyperlink ref="J17" r:id="rId1" xr:uid="{00000000-0004-0000-0500-000000000000}"/>
    <hyperlink ref="J16" r:id="rId2" xr:uid="{00000000-0004-0000-0500-000001000000}"/>
    <hyperlink ref="J23" r:id="rId3" xr:uid="{00000000-0004-0000-0500-000002000000}"/>
    <hyperlink ref="J22" r:id="rId4" xr:uid="{00000000-0004-0000-0500-000003000000}"/>
    <hyperlink ref="J21" r:id="rId5" xr:uid="{00000000-0004-0000-0500-000004000000}"/>
    <hyperlink ref="J20" r:id="rId6" xr:uid="{00000000-0004-0000-0500-000005000000}"/>
    <hyperlink ref="J19" r:id="rId7" xr:uid="{00000000-0004-0000-0500-000006000000}"/>
    <hyperlink ref="J13" r:id="rId8" xr:uid="{00000000-0004-0000-0500-000007000000}"/>
    <hyperlink ref="J14" r:id="rId9" xr:uid="{00000000-0004-0000-0500-000008000000}"/>
    <hyperlink ref="J10" r:id="rId10" xr:uid="{00000000-0004-0000-0500-000009000000}"/>
    <hyperlink ref="J15" r:id="rId11" xr:uid="{00000000-0004-0000-0500-00000A000000}"/>
  </hyperlinks>
  <pageMargins left="0.7" right="0.7" top="0.75" bottom="0.75" header="0.3" footer="0.3"/>
  <pageSetup orientation="portrait" r:id="rId12"/>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Y21"/>
  <sheetViews>
    <sheetView topLeftCell="F1" zoomScale="77" zoomScaleNormal="77" workbookViewId="0">
      <selection activeCell="M16" sqref="M16"/>
    </sheetView>
  </sheetViews>
  <sheetFormatPr baseColWidth="10" defaultColWidth="10.1640625" defaultRowHeight="15"/>
  <cols>
    <col min="1" max="1" width="26" style="49" customWidth="1"/>
    <col min="2" max="2" width="10.1640625" style="49" customWidth="1"/>
    <col min="3" max="3" width="30.5" style="49" customWidth="1"/>
    <col min="4" max="4" width="27.1640625" style="49" customWidth="1"/>
    <col min="5" max="5" width="26" style="49" customWidth="1"/>
    <col min="6" max="6" width="17.6640625" style="49" customWidth="1"/>
    <col min="7" max="7" width="23" style="49" customWidth="1"/>
    <col min="8" max="8" width="26" style="49" customWidth="1"/>
    <col min="9" max="9" width="27.6640625" style="49" customWidth="1"/>
    <col min="10" max="10" width="63.1640625" style="49" customWidth="1"/>
    <col min="11" max="11" width="33.5" style="49" customWidth="1"/>
    <col min="12" max="12" width="22" style="49" customWidth="1"/>
    <col min="13" max="18" width="21.83203125" style="49" customWidth="1"/>
    <col min="19" max="256" width="11.5" style="49" customWidth="1"/>
    <col min="257" max="257" width="18.33203125" style="49" customWidth="1"/>
    <col min="258" max="259" width="10.1640625" style="49"/>
    <col min="260" max="260" width="26" style="49" customWidth="1"/>
    <col min="261" max="261" width="10.1640625" style="49" customWidth="1"/>
    <col min="262" max="262" width="35.1640625" style="49" customWidth="1"/>
    <col min="263" max="263" width="31.5" style="49" customWidth="1"/>
    <col min="264" max="264" width="26" style="49" customWidth="1"/>
    <col min="265" max="265" width="15.83203125" style="49" customWidth="1"/>
    <col min="266" max="266" width="23" style="49" customWidth="1"/>
    <col min="267" max="267" width="33.5" style="49" customWidth="1"/>
    <col min="268" max="268" width="22" style="49" customWidth="1"/>
    <col min="269" max="512" width="11.5" style="49" customWidth="1"/>
    <col min="513" max="513" width="18.33203125" style="49" customWidth="1"/>
    <col min="514" max="515" width="10.1640625" style="49"/>
    <col min="516" max="516" width="26" style="49" customWidth="1"/>
    <col min="517" max="517" width="10.1640625" style="49" customWidth="1"/>
    <col min="518" max="518" width="35.1640625" style="49" customWidth="1"/>
    <col min="519" max="519" width="31.5" style="49" customWidth="1"/>
    <col min="520" max="520" width="26" style="49" customWidth="1"/>
    <col min="521" max="521" width="15.83203125" style="49" customWidth="1"/>
    <col min="522" max="522" width="23" style="49" customWidth="1"/>
    <col min="523" max="523" width="33.5" style="49" customWidth="1"/>
    <col min="524" max="524" width="22" style="49" customWidth="1"/>
    <col min="525" max="768" width="11.5" style="49" customWidth="1"/>
    <col min="769" max="769" width="18.33203125" style="49" customWidth="1"/>
    <col min="770" max="771" width="10.1640625" style="49"/>
    <col min="772" max="772" width="26" style="49" customWidth="1"/>
    <col min="773" max="773" width="10.1640625" style="49" customWidth="1"/>
    <col min="774" max="774" width="35.1640625" style="49" customWidth="1"/>
    <col min="775" max="775" width="31.5" style="49" customWidth="1"/>
    <col min="776" max="776" width="26" style="49" customWidth="1"/>
    <col min="777" max="777" width="15.83203125" style="49" customWidth="1"/>
    <col min="778" max="778" width="23" style="49" customWidth="1"/>
    <col min="779" max="779" width="33.5" style="49" customWidth="1"/>
    <col min="780" max="780" width="22" style="49" customWidth="1"/>
    <col min="781" max="1024" width="11.5" style="49" customWidth="1"/>
    <col min="1025" max="1025" width="18.33203125" style="49" customWidth="1"/>
    <col min="1026" max="1027" width="10.1640625" style="49"/>
    <col min="1028" max="1028" width="26" style="49" customWidth="1"/>
    <col min="1029" max="1029" width="10.1640625" style="49" customWidth="1"/>
    <col min="1030" max="1030" width="35.1640625" style="49" customWidth="1"/>
    <col min="1031" max="1031" width="31.5" style="49" customWidth="1"/>
    <col min="1032" max="1032" width="26" style="49" customWidth="1"/>
    <col min="1033" max="1033" width="15.83203125" style="49" customWidth="1"/>
    <col min="1034" max="1034" width="23" style="49" customWidth="1"/>
    <col min="1035" max="1035" width="33.5" style="49" customWidth="1"/>
    <col min="1036" max="1036" width="22" style="49" customWidth="1"/>
    <col min="1037" max="1280" width="11.5" style="49" customWidth="1"/>
    <col min="1281" max="1281" width="18.33203125" style="49" customWidth="1"/>
    <col min="1282" max="1283" width="10.1640625" style="49"/>
    <col min="1284" max="1284" width="26" style="49" customWidth="1"/>
    <col min="1285" max="1285" width="10.1640625" style="49" customWidth="1"/>
    <col min="1286" max="1286" width="35.1640625" style="49" customWidth="1"/>
    <col min="1287" max="1287" width="31.5" style="49" customWidth="1"/>
    <col min="1288" max="1288" width="26" style="49" customWidth="1"/>
    <col min="1289" max="1289" width="15.83203125" style="49" customWidth="1"/>
    <col min="1290" max="1290" width="23" style="49" customWidth="1"/>
    <col min="1291" max="1291" width="33.5" style="49" customWidth="1"/>
    <col min="1292" max="1292" width="22" style="49" customWidth="1"/>
    <col min="1293" max="1536" width="11.5" style="49" customWidth="1"/>
    <col min="1537" max="1537" width="18.33203125" style="49" customWidth="1"/>
    <col min="1538" max="1539" width="10.1640625" style="49"/>
    <col min="1540" max="1540" width="26" style="49" customWidth="1"/>
    <col min="1541" max="1541" width="10.1640625" style="49" customWidth="1"/>
    <col min="1542" max="1542" width="35.1640625" style="49" customWidth="1"/>
    <col min="1543" max="1543" width="31.5" style="49" customWidth="1"/>
    <col min="1544" max="1544" width="26" style="49" customWidth="1"/>
    <col min="1545" max="1545" width="15.83203125" style="49" customWidth="1"/>
    <col min="1546" max="1546" width="23" style="49" customWidth="1"/>
    <col min="1547" max="1547" width="33.5" style="49" customWidth="1"/>
    <col min="1548" max="1548" width="22" style="49" customWidth="1"/>
    <col min="1549" max="1792" width="11.5" style="49" customWidth="1"/>
    <col min="1793" max="1793" width="18.33203125" style="49" customWidth="1"/>
    <col min="1794" max="1795" width="10.1640625" style="49"/>
    <col min="1796" max="1796" width="26" style="49" customWidth="1"/>
    <col min="1797" max="1797" width="10.1640625" style="49" customWidth="1"/>
    <col min="1798" max="1798" width="35.1640625" style="49" customWidth="1"/>
    <col min="1799" max="1799" width="31.5" style="49" customWidth="1"/>
    <col min="1800" max="1800" width="26" style="49" customWidth="1"/>
    <col min="1801" max="1801" width="15.83203125" style="49" customWidth="1"/>
    <col min="1802" max="1802" width="23" style="49" customWidth="1"/>
    <col min="1803" max="1803" width="33.5" style="49" customWidth="1"/>
    <col min="1804" max="1804" width="22" style="49" customWidth="1"/>
    <col min="1805" max="2048" width="11.5" style="49" customWidth="1"/>
    <col min="2049" max="2049" width="18.33203125" style="49" customWidth="1"/>
    <col min="2050" max="2051" width="10.1640625" style="49"/>
    <col min="2052" max="2052" width="26" style="49" customWidth="1"/>
    <col min="2053" max="2053" width="10.1640625" style="49" customWidth="1"/>
    <col min="2054" max="2054" width="35.1640625" style="49" customWidth="1"/>
    <col min="2055" max="2055" width="31.5" style="49" customWidth="1"/>
    <col min="2056" max="2056" width="26" style="49" customWidth="1"/>
    <col min="2057" max="2057" width="15.83203125" style="49" customWidth="1"/>
    <col min="2058" max="2058" width="23" style="49" customWidth="1"/>
    <col min="2059" max="2059" width="33.5" style="49" customWidth="1"/>
    <col min="2060" max="2060" width="22" style="49" customWidth="1"/>
    <col min="2061" max="2304" width="11.5" style="49" customWidth="1"/>
    <col min="2305" max="2305" width="18.33203125" style="49" customWidth="1"/>
    <col min="2306" max="2307" width="10.1640625" style="49"/>
    <col min="2308" max="2308" width="26" style="49" customWidth="1"/>
    <col min="2309" max="2309" width="10.1640625" style="49" customWidth="1"/>
    <col min="2310" max="2310" width="35.1640625" style="49" customWidth="1"/>
    <col min="2311" max="2311" width="31.5" style="49" customWidth="1"/>
    <col min="2312" max="2312" width="26" style="49" customWidth="1"/>
    <col min="2313" max="2313" width="15.83203125" style="49" customWidth="1"/>
    <col min="2314" max="2314" width="23" style="49" customWidth="1"/>
    <col min="2315" max="2315" width="33.5" style="49" customWidth="1"/>
    <col min="2316" max="2316" width="22" style="49" customWidth="1"/>
    <col min="2317" max="2560" width="11.5" style="49" customWidth="1"/>
    <col min="2561" max="2561" width="18.33203125" style="49" customWidth="1"/>
    <col min="2562" max="2563" width="10.1640625" style="49"/>
    <col min="2564" max="2564" width="26" style="49" customWidth="1"/>
    <col min="2565" max="2565" width="10.1640625" style="49" customWidth="1"/>
    <col min="2566" max="2566" width="35.1640625" style="49" customWidth="1"/>
    <col min="2567" max="2567" width="31.5" style="49" customWidth="1"/>
    <col min="2568" max="2568" width="26" style="49" customWidth="1"/>
    <col min="2569" max="2569" width="15.83203125" style="49" customWidth="1"/>
    <col min="2570" max="2570" width="23" style="49" customWidth="1"/>
    <col min="2571" max="2571" width="33.5" style="49" customWidth="1"/>
    <col min="2572" max="2572" width="22" style="49" customWidth="1"/>
    <col min="2573" max="2816" width="11.5" style="49" customWidth="1"/>
    <col min="2817" max="2817" width="18.33203125" style="49" customWidth="1"/>
    <col min="2818" max="2819" width="10.1640625" style="49"/>
    <col min="2820" max="2820" width="26" style="49" customWidth="1"/>
    <col min="2821" max="2821" width="10.1640625" style="49" customWidth="1"/>
    <col min="2822" max="2822" width="35.1640625" style="49" customWidth="1"/>
    <col min="2823" max="2823" width="31.5" style="49" customWidth="1"/>
    <col min="2824" max="2824" width="26" style="49" customWidth="1"/>
    <col min="2825" max="2825" width="15.83203125" style="49" customWidth="1"/>
    <col min="2826" max="2826" width="23" style="49" customWidth="1"/>
    <col min="2827" max="2827" width="33.5" style="49" customWidth="1"/>
    <col min="2828" max="2828" width="22" style="49" customWidth="1"/>
    <col min="2829" max="3072" width="11.5" style="49" customWidth="1"/>
    <col min="3073" max="3073" width="18.33203125" style="49" customWidth="1"/>
    <col min="3074" max="3075" width="10.1640625" style="49"/>
    <col min="3076" max="3076" width="26" style="49" customWidth="1"/>
    <col min="3077" max="3077" width="10.1640625" style="49" customWidth="1"/>
    <col min="3078" max="3078" width="35.1640625" style="49" customWidth="1"/>
    <col min="3079" max="3079" width="31.5" style="49" customWidth="1"/>
    <col min="3080" max="3080" width="26" style="49" customWidth="1"/>
    <col min="3081" max="3081" width="15.83203125" style="49" customWidth="1"/>
    <col min="3082" max="3082" width="23" style="49" customWidth="1"/>
    <col min="3083" max="3083" width="33.5" style="49" customWidth="1"/>
    <col min="3084" max="3084" width="22" style="49" customWidth="1"/>
    <col min="3085" max="3328" width="11.5" style="49" customWidth="1"/>
    <col min="3329" max="3329" width="18.33203125" style="49" customWidth="1"/>
    <col min="3330" max="3331" width="10.1640625" style="49"/>
    <col min="3332" max="3332" width="26" style="49" customWidth="1"/>
    <col min="3333" max="3333" width="10.1640625" style="49" customWidth="1"/>
    <col min="3334" max="3334" width="35.1640625" style="49" customWidth="1"/>
    <col min="3335" max="3335" width="31.5" style="49" customWidth="1"/>
    <col min="3336" max="3336" width="26" style="49" customWidth="1"/>
    <col min="3337" max="3337" width="15.83203125" style="49" customWidth="1"/>
    <col min="3338" max="3338" width="23" style="49" customWidth="1"/>
    <col min="3339" max="3339" width="33.5" style="49" customWidth="1"/>
    <col min="3340" max="3340" width="22" style="49" customWidth="1"/>
    <col min="3341" max="3584" width="11.5" style="49" customWidth="1"/>
    <col min="3585" max="3585" width="18.33203125" style="49" customWidth="1"/>
    <col min="3586" max="3587" width="10.1640625" style="49"/>
    <col min="3588" max="3588" width="26" style="49" customWidth="1"/>
    <col min="3589" max="3589" width="10.1640625" style="49" customWidth="1"/>
    <col min="3590" max="3590" width="35.1640625" style="49" customWidth="1"/>
    <col min="3591" max="3591" width="31.5" style="49" customWidth="1"/>
    <col min="3592" max="3592" width="26" style="49" customWidth="1"/>
    <col min="3593" max="3593" width="15.83203125" style="49" customWidth="1"/>
    <col min="3594" max="3594" width="23" style="49" customWidth="1"/>
    <col min="3595" max="3595" width="33.5" style="49" customWidth="1"/>
    <col min="3596" max="3596" width="22" style="49" customWidth="1"/>
    <col min="3597" max="3840" width="11.5" style="49" customWidth="1"/>
    <col min="3841" max="3841" width="18.33203125" style="49" customWidth="1"/>
    <col min="3842" max="3843" width="10.1640625" style="49"/>
    <col min="3844" max="3844" width="26" style="49" customWidth="1"/>
    <col min="3845" max="3845" width="10.1640625" style="49" customWidth="1"/>
    <col min="3846" max="3846" width="35.1640625" style="49" customWidth="1"/>
    <col min="3847" max="3847" width="31.5" style="49" customWidth="1"/>
    <col min="3848" max="3848" width="26" style="49" customWidth="1"/>
    <col min="3849" max="3849" width="15.83203125" style="49" customWidth="1"/>
    <col min="3850" max="3850" width="23" style="49" customWidth="1"/>
    <col min="3851" max="3851" width="33.5" style="49" customWidth="1"/>
    <col min="3852" max="3852" width="22" style="49" customWidth="1"/>
    <col min="3853" max="4096" width="11.5" style="49" customWidth="1"/>
    <col min="4097" max="4097" width="18.33203125" style="49" customWidth="1"/>
    <col min="4098" max="4099" width="10.1640625" style="49"/>
    <col min="4100" max="4100" width="26" style="49" customWidth="1"/>
    <col min="4101" max="4101" width="10.1640625" style="49" customWidth="1"/>
    <col min="4102" max="4102" width="35.1640625" style="49" customWidth="1"/>
    <col min="4103" max="4103" width="31.5" style="49" customWidth="1"/>
    <col min="4104" max="4104" width="26" style="49" customWidth="1"/>
    <col min="4105" max="4105" width="15.83203125" style="49" customWidth="1"/>
    <col min="4106" max="4106" width="23" style="49" customWidth="1"/>
    <col min="4107" max="4107" width="33.5" style="49" customWidth="1"/>
    <col min="4108" max="4108" width="22" style="49" customWidth="1"/>
    <col min="4109" max="4352" width="11.5" style="49" customWidth="1"/>
    <col min="4353" max="4353" width="18.33203125" style="49" customWidth="1"/>
    <col min="4354" max="4355" width="10.1640625" style="49"/>
    <col min="4356" max="4356" width="26" style="49" customWidth="1"/>
    <col min="4357" max="4357" width="10.1640625" style="49" customWidth="1"/>
    <col min="4358" max="4358" width="35.1640625" style="49" customWidth="1"/>
    <col min="4359" max="4359" width="31.5" style="49" customWidth="1"/>
    <col min="4360" max="4360" width="26" style="49" customWidth="1"/>
    <col min="4361" max="4361" width="15.83203125" style="49" customWidth="1"/>
    <col min="4362" max="4362" width="23" style="49" customWidth="1"/>
    <col min="4363" max="4363" width="33.5" style="49" customWidth="1"/>
    <col min="4364" max="4364" width="22" style="49" customWidth="1"/>
    <col min="4365" max="4608" width="11.5" style="49" customWidth="1"/>
    <col min="4609" max="4609" width="18.33203125" style="49" customWidth="1"/>
    <col min="4610" max="4611" width="10.1640625" style="49"/>
    <col min="4612" max="4612" width="26" style="49" customWidth="1"/>
    <col min="4613" max="4613" width="10.1640625" style="49" customWidth="1"/>
    <col min="4614" max="4614" width="35.1640625" style="49" customWidth="1"/>
    <col min="4615" max="4615" width="31.5" style="49" customWidth="1"/>
    <col min="4616" max="4616" width="26" style="49" customWidth="1"/>
    <col min="4617" max="4617" width="15.83203125" style="49" customWidth="1"/>
    <col min="4618" max="4618" width="23" style="49" customWidth="1"/>
    <col min="4619" max="4619" width="33.5" style="49" customWidth="1"/>
    <col min="4620" max="4620" width="22" style="49" customWidth="1"/>
    <col min="4621" max="4864" width="11.5" style="49" customWidth="1"/>
    <col min="4865" max="4865" width="18.33203125" style="49" customWidth="1"/>
    <col min="4866" max="4867" width="10.1640625" style="49"/>
    <col min="4868" max="4868" width="26" style="49" customWidth="1"/>
    <col min="4869" max="4869" width="10.1640625" style="49" customWidth="1"/>
    <col min="4870" max="4870" width="35.1640625" style="49" customWidth="1"/>
    <col min="4871" max="4871" width="31.5" style="49" customWidth="1"/>
    <col min="4872" max="4872" width="26" style="49" customWidth="1"/>
    <col min="4873" max="4873" width="15.83203125" style="49" customWidth="1"/>
    <col min="4874" max="4874" width="23" style="49" customWidth="1"/>
    <col min="4875" max="4875" width="33.5" style="49" customWidth="1"/>
    <col min="4876" max="4876" width="22" style="49" customWidth="1"/>
    <col min="4877" max="5120" width="11.5" style="49" customWidth="1"/>
    <col min="5121" max="5121" width="18.33203125" style="49" customWidth="1"/>
    <col min="5122" max="5123" width="10.1640625" style="49"/>
    <col min="5124" max="5124" width="26" style="49" customWidth="1"/>
    <col min="5125" max="5125" width="10.1640625" style="49" customWidth="1"/>
    <col min="5126" max="5126" width="35.1640625" style="49" customWidth="1"/>
    <col min="5127" max="5127" width="31.5" style="49" customWidth="1"/>
    <col min="5128" max="5128" width="26" style="49" customWidth="1"/>
    <col min="5129" max="5129" width="15.83203125" style="49" customWidth="1"/>
    <col min="5130" max="5130" width="23" style="49" customWidth="1"/>
    <col min="5131" max="5131" width="33.5" style="49" customWidth="1"/>
    <col min="5132" max="5132" width="22" style="49" customWidth="1"/>
    <col min="5133" max="5376" width="11.5" style="49" customWidth="1"/>
    <col min="5377" max="5377" width="18.33203125" style="49" customWidth="1"/>
    <col min="5378" max="5379" width="10.1640625" style="49"/>
    <col min="5380" max="5380" width="26" style="49" customWidth="1"/>
    <col min="5381" max="5381" width="10.1640625" style="49" customWidth="1"/>
    <col min="5382" max="5382" width="35.1640625" style="49" customWidth="1"/>
    <col min="5383" max="5383" width="31.5" style="49" customWidth="1"/>
    <col min="5384" max="5384" width="26" style="49" customWidth="1"/>
    <col min="5385" max="5385" width="15.83203125" style="49" customWidth="1"/>
    <col min="5386" max="5386" width="23" style="49" customWidth="1"/>
    <col min="5387" max="5387" width="33.5" style="49" customWidth="1"/>
    <col min="5388" max="5388" width="22" style="49" customWidth="1"/>
    <col min="5389" max="5632" width="11.5" style="49" customWidth="1"/>
    <col min="5633" max="5633" width="18.33203125" style="49" customWidth="1"/>
    <col min="5634" max="5635" width="10.1640625" style="49"/>
    <col min="5636" max="5636" width="26" style="49" customWidth="1"/>
    <col min="5637" max="5637" width="10.1640625" style="49" customWidth="1"/>
    <col min="5638" max="5638" width="35.1640625" style="49" customWidth="1"/>
    <col min="5639" max="5639" width="31.5" style="49" customWidth="1"/>
    <col min="5640" max="5640" width="26" style="49" customWidth="1"/>
    <col min="5641" max="5641" width="15.83203125" style="49" customWidth="1"/>
    <col min="5642" max="5642" width="23" style="49" customWidth="1"/>
    <col min="5643" max="5643" width="33.5" style="49" customWidth="1"/>
    <col min="5644" max="5644" width="22" style="49" customWidth="1"/>
    <col min="5645" max="5888" width="11.5" style="49" customWidth="1"/>
    <col min="5889" max="5889" width="18.33203125" style="49" customWidth="1"/>
    <col min="5890" max="5891" width="10.1640625" style="49"/>
    <col min="5892" max="5892" width="26" style="49" customWidth="1"/>
    <col min="5893" max="5893" width="10.1640625" style="49" customWidth="1"/>
    <col min="5894" max="5894" width="35.1640625" style="49" customWidth="1"/>
    <col min="5895" max="5895" width="31.5" style="49" customWidth="1"/>
    <col min="5896" max="5896" width="26" style="49" customWidth="1"/>
    <col min="5897" max="5897" width="15.83203125" style="49" customWidth="1"/>
    <col min="5898" max="5898" width="23" style="49" customWidth="1"/>
    <col min="5899" max="5899" width="33.5" style="49" customWidth="1"/>
    <col min="5900" max="5900" width="22" style="49" customWidth="1"/>
    <col min="5901" max="6144" width="11.5" style="49" customWidth="1"/>
    <col min="6145" max="6145" width="18.33203125" style="49" customWidth="1"/>
    <col min="6146" max="6147" width="10.1640625" style="49"/>
    <col min="6148" max="6148" width="26" style="49" customWidth="1"/>
    <col min="6149" max="6149" width="10.1640625" style="49" customWidth="1"/>
    <col min="6150" max="6150" width="35.1640625" style="49" customWidth="1"/>
    <col min="6151" max="6151" width="31.5" style="49" customWidth="1"/>
    <col min="6152" max="6152" width="26" style="49" customWidth="1"/>
    <col min="6153" max="6153" width="15.83203125" style="49" customWidth="1"/>
    <col min="6154" max="6154" width="23" style="49" customWidth="1"/>
    <col min="6155" max="6155" width="33.5" style="49" customWidth="1"/>
    <col min="6156" max="6156" width="22" style="49" customWidth="1"/>
    <col min="6157" max="6400" width="11.5" style="49" customWidth="1"/>
    <col min="6401" max="6401" width="18.33203125" style="49" customWidth="1"/>
    <col min="6402" max="6403" width="10.1640625" style="49"/>
    <col min="6404" max="6404" width="26" style="49" customWidth="1"/>
    <col min="6405" max="6405" width="10.1640625" style="49" customWidth="1"/>
    <col min="6406" max="6406" width="35.1640625" style="49" customWidth="1"/>
    <col min="6407" max="6407" width="31.5" style="49" customWidth="1"/>
    <col min="6408" max="6408" width="26" style="49" customWidth="1"/>
    <col min="6409" max="6409" width="15.83203125" style="49" customWidth="1"/>
    <col min="6410" max="6410" width="23" style="49" customWidth="1"/>
    <col min="6411" max="6411" width="33.5" style="49" customWidth="1"/>
    <col min="6412" max="6412" width="22" style="49" customWidth="1"/>
    <col min="6413" max="6656" width="11.5" style="49" customWidth="1"/>
    <col min="6657" max="6657" width="18.33203125" style="49" customWidth="1"/>
    <col min="6658" max="6659" width="10.1640625" style="49"/>
    <col min="6660" max="6660" width="26" style="49" customWidth="1"/>
    <col min="6661" max="6661" width="10.1640625" style="49" customWidth="1"/>
    <col min="6662" max="6662" width="35.1640625" style="49" customWidth="1"/>
    <col min="6663" max="6663" width="31.5" style="49" customWidth="1"/>
    <col min="6664" max="6664" width="26" style="49" customWidth="1"/>
    <col min="6665" max="6665" width="15.83203125" style="49" customWidth="1"/>
    <col min="6666" max="6666" width="23" style="49" customWidth="1"/>
    <col min="6667" max="6667" width="33.5" style="49" customWidth="1"/>
    <col min="6668" max="6668" width="22" style="49" customWidth="1"/>
    <col min="6669" max="6912" width="11.5" style="49" customWidth="1"/>
    <col min="6913" max="6913" width="18.33203125" style="49" customWidth="1"/>
    <col min="6914" max="6915" width="10.1640625" style="49"/>
    <col min="6916" max="6916" width="26" style="49" customWidth="1"/>
    <col min="6917" max="6917" width="10.1640625" style="49" customWidth="1"/>
    <col min="6918" max="6918" width="35.1640625" style="49" customWidth="1"/>
    <col min="6919" max="6919" width="31.5" style="49" customWidth="1"/>
    <col min="6920" max="6920" width="26" style="49" customWidth="1"/>
    <col min="6921" max="6921" width="15.83203125" style="49" customWidth="1"/>
    <col min="6922" max="6922" width="23" style="49" customWidth="1"/>
    <col min="6923" max="6923" width="33.5" style="49" customWidth="1"/>
    <col min="6924" max="6924" width="22" style="49" customWidth="1"/>
    <col min="6925" max="7168" width="11.5" style="49" customWidth="1"/>
    <col min="7169" max="7169" width="18.33203125" style="49" customWidth="1"/>
    <col min="7170" max="7171" width="10.1640625" style="49"/>
    <col min="7172" max="7172" width="26" style="49" customWidth="1"/>
    <col min="7173" max="7173" width="10.1640625" style="49" customWidth="1"/>
    <col min="7174" max="7174" width="35.1640625" style="49" customWidth="1"/>
    <col min="7175" max="7175" width="31.5" style="49" customWidth="1"/>
    <col min="7176" max="7176" width="26" style="49" customWidth="1"/>
    <col min="7177" max="7177" width="15.83203125" style="49" customWidth="1"/>
    <col min="7178" max="7178" width="23" style="49" customWidth="1"/>
    <col min="7179" max="7179" width="33.5" style="49" customWidth="1"/>
    <col min="7180" max="7180" width="22" style="49" customWidth="1"/>
    <col min="7181" max="7424" width="11.5" style="49" customWidth="1"/>
    <col min="7425" max="7425" width="18.33203125" style="49" customWidth="1"/>
    <col min="7426" max="7427" width="10.1640625" style="49"/>
    <col min="7428" max="7428" width="26" style="49" customWidth="1"/>
    <col min="7429" max="7429" width="10.1640625" style="49" customWidth="1"/>
    <col min="7430" max="7430" width="35.1640625" style="49" customWidth="1"/>
    <col min="7431" max="7431" width="31.5" style="49" customWidth="1"/>
    <col min="7432" max="7432" width="26" style="49" customWidth="1"/>
    <col min="7433" max="7433" width="15.83203125" style="49" customWidth="1"/>
    <col min="7434" max="7434" width="23" style="49" customWidth="1"/>
    <col min="7435" max="7435" width="33.5" style="49" customWidth="1"/>
    <col min="7436" max="7436" width="22" style="49" customWidth="1"/>
    <col min="7437" max="7680" width="11.5" style="49" customWidth="1"/>
    <col min="7681" max="7681" width="18.33203125" style="49" customWidth="1"/>
    <col min="7682" max="7683" width="10.1640625" style="49"/>
    <col min="7684" max="7684" width="26" style="49" customWidth="1"/>
    <col min="7685" max="7685" width="10.1640625" style="49" customWidth="1"/>
    <col min="7686" max="7686" width="35.1640625" style="49" customWidth="1"/>
    <col min="7687" max="7687" width="31.5" style="49" customWidth="1"/>
    <col min="7688" max="7688" width="26" style="49" customWidth="1"/>
    <col min="7689" max="7689" width="15.83203125" style="49" customWidth="1"/>
    <col min="7690" max="7690" width="23" style="49" customWidth="1"/>
    <col min="7691" max="7691" width="33.5" style="49" customWidth="1"/>
    <col min="7692" max="7692" width="22" style="49" customWidth="1"/>
    <col min="7693" max="7936" width="11.5" style="49" customWidth="1"/>
    <col min="7937" max="7937" width="18.33203125" style="49" customWidth="1"/>
    <col min="7938" max="7939" width="10.1640625" style="49"/>
    <col min="7940" max="7940" width="26" style="49" customWidth="1"/>
    <col min="7941" max="7941" width="10.1640625" style="49" customWidth="1"/>
    <col min="7942" max="7942" width="35.1640625" style="49" customWidth="1"/>
    <col min="7943" max="7943" width="31.5" style="49" customWidth="1"/>
    <col min="7944" max="7944" width="26" style="49" customWidth="1"/>
    <col min="7945" max="7945" width="15.83203125" style="49" customWidth="1"/>
    <col min="7946" max="7946" width="23" style="49" customWidth="1"/>
    <col min="7947" max="7947" width="33.5" style="49" customWidth="1"/>
    <col min="7948" max="7948" width="22" style="49" customWidth="1"/>
    <col min="7949" max="8192" width="11.5" style="49" customWidth="1"/>
    <col min="8193" max="8193" width="18.33203125" style="49" customWidth="1"/>
    <col min="8194" max="8195" width="10.1640625" style="49"/>
    <col min="8196" max="8196" width="26" style="49" customWidth="1"/>
    <col min="8197" max="8197" width="10.1640625" style="49" customWidth="1"/>
    <col min="8198" max="8198" width="35.1640625" style="49" customWidth="1"/>
    <col min="8199" max="8199" width="31.5" style="49" customWidth="1"/>
    <col min="8200" max="8200" width="26" style="49" customWidth="1"/>
    <col min="8201" max="8201" width="15.83203125" style="49" customWidth="1"/>
    <col min="8202" max="8202" width="23" style="49" customWidth="1"/>
    <col min="8203" max="8203" width="33.5" style="49" customWidth="1"/>
    <col min="8204" max="8204" width="22" style="49" customWidth="1"/>
    <col min="8205" max="8448" width="11.5" style="49" customWidth="1"/>
    <col min="8449" max="8449" width="18.33203125" style="49" customWidth="1"/>
    <col min="8450" max="8451" width="10.1640625" style="49"/>
    <col min="8452" max="8452" width="26" style="49" customWidth="1"/>
    <col min="8453" max="8453" width="10.1640625" style="49" customWidth="1"/>
    <col min="8454" max="8454" width="35.1640625" style="49" customWidth="1"/>
    <col min="8455" max="8455" width="31.5" style="49" customWidth="1"/>
    <col min="8456" max="8456" width="26" style="49" customWidth="1"/>
    <col min="8457" max="8457" width="15.83203125" style="49" customWidth="1"/>
    <col min="8458" max="8458" width="23" style="49" customWidth="1"/>
    <col min="8459" max="8459" width="33.5" style="49" customWidth="1"/>
    <col min="8460" max="8460" width="22" style="49" customWidth="1"/>
    <col min="8461" max="8704" width="11.5" style="49" customWidth="1"/>
    <col min="8705" max="8705" width="18.33203125" style="49" customWidth="1"/>
    <col min="8706" max="8707" width="10.1640625" style="49"/>
    <col min="8708" max="8708" width="26" style="49" customWidth="1"/>
    <col min="8709" max="8709" width="10.1640625" style="49" customWidth="1"/>
    <col min="8710" max="8710" width="35.1640625" style="49" customWidth="1"/>
    <col min="8711" max="8711" width="31.5" style="49" customWidth="1"/>
    <col min="8712" max="8712" width="26" style="49" customWidth="1"/>
    <col min="8713" max="8713" width="15.83203125" style="49" customWidth="1"/>
    <col min="8714" max="8714" width="23" style="49" customWidth="1"/>
    <col min="8715" max="8715" width="33.5" style="49" customWidth="1"/>
    <col min="8716" max="8716" width="22" style="49" customWidth="1"/>
    <col min="8717" max="8960" width="11.5" style="49" customWidth="1"/>
    <col min="8961" max="8961" width="18.33203125" style="49" customWidth="1"/>
    <col min="8962" max="8963" width="10.1640625" style="49"/>
    <col min="8964" max="8964" width="26" style="49" customWidth="1"/>
    <col min="8965" max="8965" width="10.1640625" style="49" customWidth="1"/>
    <col min="8966" max="8966" width="35.1640625" style="49" customWidth="1"/>
    <col min="8967" max="8967" width="31.5" style="49" customWidth="1"/>
    <col min="8968" max="8968" width="26" style="49" customWidth="1"/>
    <col min="8969" max="8969" width="15.83203125" style="49" customWidth="1"/>
    <col min="8970" max="8970" width="23" style="49" customWidth="1"/>
    <col min="8971" max="8971" width="33.5" style="49" customWidth="1"/>
    <col min="8972" max="8972" width="22" style="49" customWidth="1"/>
    <col min="8973" max="9216" width="11.5" style="49" customWidth="1"/>
    <col min="9217" max="9217" width="18.33203125" style="49" customWidth="1"/>
    <col min="9218" max="9219" width="10.1640625" style="49"/>
    <col min="9220" max="9220" width="26" style="49" customWidth="1"/>
    <col min="9221" max="9221" width="10.1640625" style="49" customWidth="1"/>
    <col min="9222" max="9222" width="35.1640625" style="49" customWidth="1"/>
    <col min="9223" max="9223" width="31.5" style="49" customWidth="1"/>
    <col min="9224" max="9224" width="26" style="49" customWidth="1"/>
    <col min="9225" max="9225" width="15.83203125" style="49" customWidth="1"/>
    <col min="9226" max="9226" width="23" style="49" customWidth="1"/>
    <col min="9227" max="9227" width="33.5" style="49" customWidth="1"/>
    <col min="9228" max="9228" width="22" style="49" customWidth="1"/>
    <col min="9229" max="9472" width="11.5" style="49" customWidth="1"/>
    <col min="9473" max="9473" width="18.33203125" style="49" customWidth="1"/>
    <col min="9474" max="9475" width="10.1640625" style="49"/>
    <col min="9476" max="9476" width="26" style="49" customWidth="1"/>
    <col min="9477" max="9477" width="10.1640625" style="49" customWidth="1"/>
    <col min="9478" max="9478" width="35.1640625" style="49" customWidth="1"/>
    <col min="9479" max="9479" width="31.5" style="49" customWidth="1"/>
    <col min="9480" max="9480" width="26" style="49" customWidth="1"/>
    <col min="9481" max="9481" width="15.83203125" style="49" customWidth="1"/>
    <col min="9482" max="9482" width="23" style="49" customWidth="1"/>
    <col min="9483" max="9483" width="33.5" style="49" customWidth="1"/>
    <col min="9484" max="9484" width="22" style="49" customWidth="1"/>
    <col min="9485" max="9728" width="11.5" style="49" customWidth="1"/>
    <col min="9729" max="9729" width="18.33203125" style="49" customWidth="1"/>
    <col min="9730" max="9731" width="10.1640625" style="49"/>
    <col min="9732" max="9732" width="26" style="49" customWidth="1"/>
    <col min="9733" max="9733" width="10.1640625" style="49" customWidth="1"/>
    <col min="9734" max="9734" width="35.1640625" style="49" customWidth="1"/>
    <col min="9735" max="9735" width="31.5" style="49" customWidth="1"/>
    <col min="9736" max="9736" width="26" style="49" customWidth="1"/>
    <col min="9737" max="9737" width="15.83203125" style="49" customWidth="1"/>
    <col min="9738" max="9738" width="23" style="49" customWidth="1"/>
    <col min="9739" max="9739" width="33.5" style="49" customWidth="1"/>
    <col min="9740" max="9740" width="22" style="49" customWidth="1"/>
    <col min="9741" max="9984" width="11.5" style="49" customWidth="1"/>
    <col min="9985" max="9985" width="18.33203125" style="49" customWidth="1"/>
    <col min="9986" max="9987" width="10.1640625" style="49"/>
    <col min="9988" max="9988" width="26" style="49" customWidth="1"/>
    <col min="9989" max="9989" width="10.1640625" style="49" customWidth="1"/>
    <col min="9990" max="9990" width="35.1640625" style="49" customWidth="1"/>
    <col min="9991" max="9991" width="31.5" style="49" customWidth="1"/>
    <col min="9992" max="9992" width="26" style="49" customWidth="1"/>
    <col min="9993" max="9993" width="15.83203125" style="49" customWidth="1"/>
    <col min="9994" max="9994" width="23" style="49" customWidth="1"/>
    <col min="9995" max="9995" width="33.5" style="49" customWidth="1"/>
    <col min="9996" max="9996" width="22" style="49" customWidth="1"/>
    <col min="9997" max="10240" width="11.5" style="49" customWidth="1"/>
    <col min="10241" max="10241" width="18.33203125" style="49" customWidth="1"/>
    <col min="10242" max="10243" width="10.1640625" style="49"/>
    <col min="10244" max="10244" width="26" style="49" customWidth="1"/>
    <col min="10245" max="10245" width="10.1640625" style="49" customWidth="1"/>
    <col min="10246" max="10246" width="35.1640625" style="49" customWidth="1"/>
    <col min="10247" max="10247" width="31.5" style="49" customWidth="1"/>
    <col min="10248" max="10248" width="26" style="49" customWidth="1"/>
    <col min="10249" max="10249" width="15.83203125" style="49" customWidth="1"/>
    <col min="10250" max="10250" width="23" style="49" customWidth="1"/>
    <col min="10251" max="10251" width="33.5" style="49" customWidth="1"/>
    <col min="10252" max="10252" width="22" style="49" customWidth="1"/>
    <col min="10253" max="10496" width="11.5" style="49" customWidth="1"/>
    <col min="10497" max="10497" width="18.33203125" style="49" customWidth="1"/>
    <col min="10498" max="10499" width="10.1640625" style="49"/>
    <col min="10500" max="10500" width="26" style="49" customWidth="1"/>
    <col min="10501" max="10501" width="10.1640625" style="49" customWidth="1"/>
    <col min="10502" max="10502" width="35.1640625" style="49" customWidth="1"/>
    <col min="10503" max="10503" width="31.5" style="49" customWidth="1"/>
    <col min="10504" max="10504" width="26" style="49" customWidth="1"/>
    <col min="10505" max="10505" width="15.83203125" style="49" customWidth="1"/>
    <col min="10506" max="10506" width="23" style="49" customWidth="1"/>
    <col min="10507" max="10507" width="33.5" style="49" customWidth="1"/>
    <col min="10508" max="10508" width="22" style="49" customWidth="1"/>
    <col min="10509" max="10752" width="11.5" style="49" customWidth="1"/>
    <col min="10753" max="10753" width="18.33203125" style="49" customWidth="1"/>
    <col min="10754" max="10755" width="10.1640625" style="49"/>
    <col min="10756" max="10756" width="26" style="49" customWidth="1"/>
    <col min="10757" max="10757" width="10.1640625" style="49" customWidth="1"/>
    <col min="10758" max="10758" width="35.1640625" style="49" customWidth="1"/>
    <col min="10759" max="10759" width="31.5" style="49" customWidth="1"/>
    <col min="10760" max="10760" width="26" style="49" customWidth="1"/>
    <col min="10761" max="10761" width="15.83203125" style="49" customWidth="1"/>
    <col min="10762" max="10762" width="23" style="49" customWidth="1"/>
    <col min="10763" max="10763" width="33.5" style="49" customWidth="1"/>
    <col min="10764" max="10764" width="22" style="49" customWidth="1"/>
    <col min="10765" max="11008" width="11.5" style="49" customWidth="1"/>
    <col min="11009" max="11009" width="18.33203125" style="49" customWidth="1"/>
    <col min="11010" max="11011" width="10.1640625" style="49"/>
    <col min="11012" max="11012" width="26" style="49" customWidth="1"/>
    <col min="11013" max="11013" width="10.1640625" style="49" customWidth="1"/>
    <col min="11014" max="11014" width="35.1640625" style="49" customWidth="1"/>
    <col min="11015" max="11015" width="31.5" style="49" customWidth="1"/>
    <col min="11016" max="11016" width="26" style="49" customWidth="1"/>
    <col min="11017" max="11017" width="15.83203125" style="49" customWidth="1"/>
    <col min="11018" max="11018" width="23" style="49" customWidth="1"/>
    <col min="11019" max="11019" width="33.5" style="49" customWidth="1"/>
    <col min="11020" max="11020" width="22" style="49" customWidth="1"/>
    <col min="11021" max="11264" width="11.5" style="49" customWidth="1"/>
    <col min="11265" max="11265" width="18.33203125" style="49" customWidth="1"/>
    <col min="11266" max="11267" width="10.1640625" style="49"/>
    <col min="11268" max="11268" width="26" style="49" customWidth="1"/>
    <col min="11269" max="11269" width="10.1640625" style="49" customWidth="1"/>
    <col min="11270" max="11270" width="35.1640625" style="49" customWidth="1"/>
    <col min="11271" max="11271" width="31.5" style="49" customWidth="1"/>
    <col min="11272" max="11272" width="26" style="49" customWidth="1"/>
    <col min="11273" max="11273" width="15.83203125" style="49" customWidth="1"/>
    <col min="11274" max="11274" width="23" style="49" customWidth="1"/>
    <col min="11275" max="11275" width="33.5" style="49" customWidth="1"/>
    <col min="11276" max="11276" width="22" style="49" customWidth="1"/>
    <col min="11277" max="11520" width="11.5" style="49" customWidth="1"/>
    <col min="11521" max="11521" width="18.33203125" style="49" customWidth="1"/>
    <col min="11522" max="11523" width="10.1640625" style="49"/>
    <col min="11524" max="11524" width="26" style="49" customWidth="1"/>
    <col min="11525" max="11525" width="10.1640625" style="49" customWidth="1"/>
    <col min="11526" max="11526" width="35.1640625" style="49" customWidth="1"/>
    <col min="11527" max="11527" width="31.5" style="49" customWidth="1"/>
    <col min="11528" max="11528" width="26" style="49" customWidth="1"/>
    <col min="11529" max="11529" width="15.83203125" style="49" customWidth="1"/>
    <col min="11530" max="11530" width="23" style="49" customWidth="1"/>
    <col min="11531" max="11531" width="33.5" style="49" customWidth="1"/>
    <col min="11532" max="11532" width="22" style="49" customWidth="1"/>
    <col min="11533" max="11776" width="11.5" style="49" customWidth="1"/>
    <col min="11777" max="11777" width="18.33203125" style="49" customWidth="1"/>
    <col min="11778" max="11779" width="10.1640625" style="49"/>
    <col min="11780" max="11780" width="26" style="49" customWidth="1"/>
    <col min="11781" max="11781" width="10.1640625" style="49" customWidth="1"/>
    <col min="11782" max="11782" width="35.1640625" style="49" customWidth="1"/>
    <col min="11783" max="11783" width="31.5" style="49" customWidth="1"/>
    <col min="11784" max="11784" width="26" style="49" customWidth="1"/>
    <col min="11785" max="11785" width="15.83203125" style="49" customWidth="1"/>
    <col min="11786" max="11786" width="23" style="49" customWidth="1"/>
    <col min="11787" max="11787" width="33.5" style="49" customWidth="1"/>
    <col min="11788" max="11788" width="22" style="49" customWidth="1"/>
    <col min="11789" max="12032" width="11.5" style="49" customWidth="1"/>
    <col min="12033" max="12033" width="18.33203125" style="49" customWidth="1"/>
    <col min="12034" max="12035" width="10.1640625" style="49"/>
    <col min="12036" max="12036" width="26" style="49" customWidth="1"/>
    <col min="12037" max="12037" width="10.1640625" style="49" customWidth="1"/>
    <col min="12038" max="12038" width="35.1640625" style="49" customWidth="1"/>
    <col min="12039" max="12039" width="31.5" style="49" customWidth="1"/>
    <col min="12040" max="12040" width="26" style="49" customWidth="1"/>
    <col min="12041" max="12041" width="15.83203125" style="49" customWidth="1"/>
    <col min="12042" max="12042" width="23" style="49" customWidth="1"/>
    <col min="12043" max="12043" width="33.5" style="49" customWidth="1"/>
    <col min="12044" max="12044" width="22" style="49" customWidth="1"/>
    <col min="12045" max="12288" width="11.5" style="49" customWidth="1"/>
    <col min="12289" max="12289" width="18.33203125" style="49" customWidth="1"/>
    <col min="12290" max="12291" width="10.1640625" style="49"/>
    <col min="12292" max="12292" width="26" style="49" customWidth="1"/>
    <col min="12293" max="12293" width="10.1640625" style="49" customWidth="1"/>
    <col min="12294" max="12294" width="35.1640625" style="49" customWidth="1"/>
    <col min="12295" max="12295" width="31.5" style="49" customWidth="1"/>
    <col min="12296" max="12296" width="26" style="49" customWidth="1"/>
    <col min="12297" max="12297" width="15.83203125" style="49" customWidth="1"/>
    <col min="12298" max="12298" width="23" style="49" customWidth="1"/>
    <col min="12299" max="12299" width="33.5" style="49" customWidth="1"/>
    <col min="12300" max="12300" width="22" style="49" customWidth="1"/>
    <col min="12301" max="12544" width="11.5" style="49" customWidth="1"/>
    <col min="12545" max="12545" width="18.33203125" style="49" customWidth="1"/>
    <col min="12546" max="12547" width="10.1640625" style="49"/>
    <col min="12548" max="12548" width="26" style="49" customWidth="1"/>
    <col min="12549" max="12549" width="10.1640625" style="49" customWidth="1"/>
    <col min="12550" max="12550" width="35.1640625" style="49" customWidth="1"/>
    <col min="12551" max="12551" width="31.5" style="49" customWidth="1"/>
    <col min="12552" max="12552" width="26" style="49" customWidth="1"/>
    <col min="12553" max="12553" width="15.83203125" style="49" customWidth="1"/>
    <col min="12554" max="12554" width="23" style="49" customWidth="1"/>
    <col min="12555" max="12555" width="33.5" style="49" customWidth="1"/>
    <col min="12556" max="12556" width="22" style="49" customWidth="1"/>
    <col min="12557" max="12800" width="11.5" style="49" customWidth="1"/>
    <col min="12801" max="12801" width="18.33203125" style="49" customWidth="1"/>
    <col min="12802" max="12803" width="10.1640625" style="49"/>
    <col min="12804" max="12804" width="26" style="49" customWidth="1"/>
    <col min="12805" max="12805" width="10.1640625" style="49" customWidth="1"/>
    <col min="12806" max="12806" width="35.1640625" style="49" customWidth="1"/>
    <col min="12807" max="12807" width="31.5" style="49" customWidth="1"/>
    <col min="12808" max="12808" width="26" style="49" customWidth="1"/>
    <col min="12809" max="12809" width="15.83203125" style="49" customWidth="1"/>
    <col min="12810" max="12810" width="23" style="49" customWidth="1"/>
    <col min="12811" max="12811" width="33.5" style="49" customWidth="1"/>
    <col min="12812" max="12812" width="22" style="49" customWidth="1"/>
    <col min="12813" max="13056" width="11.5" style="49" customWidth="1"/>
    <col min="13057" max="13057" width="18.33203125" style="49" customWidth="1"/>
    <col min="13058" max="13059" width="10.1640625" style="49"/>
    <col min="13060" max="13060" width="26" style="49" customWidth="1"/>
    <col min="13061" max="13061" width="10.1640625" style="49" customWidth="1"/>
    <col min="13062" max="13062" width="35.1640625" style="49" customWidth="1"/>
    <col min="13063" max="13063" width="31.5" style="49" customWidth="1"/>
    <col min="13064" max="13064" width="26" style="49" customWidth="1"/>
    <col min="13065" max="13065" width="15.83203125" style="49" customWidth="1"/>
    <col min="13066" max="13066" width="23" style="49" customWidth="1"/>
    <col min="13067" max="13067" width="33.5" style="49" customWidth="1"/>
    <col min="13068" max="13068" width="22" style="49" customWidth="1"/>
    <col min="13069" max="13312" width="11.5" style="49" customWidth="1"/>
    <col min="13313" max="13313" width="18.33203125" style="49" customWidth="1"/>
    <col min="13314" max="13315" width="10.1640625" style="49"/>
    <col min="13316" max="13316" width="26" style="49" customWidth="1"/>
    <col min="13317" max="13317" width="10.1640625" style="49" customWidth="1"/>
    <col min="13318" max="13318" width="35.1640625" style="49" customWidth="1"/>
    <col min="13319" max="13319" width="31.5" style="49" customWidth="1"/>
    <col min="13320" max="13320" width="26" style="49" customWidth="1"/>
    <col min="13321" max="13321" width="15.83203125" style="49" customWidth="1"/>
    <col min="13322" max="13322" width="23" style="49" customWidth="1"/>
    <col min="13323" max="13323" width="33.5" style="49" customWidth="1"/>
    <col min="13324" max="13324" width="22" style="49" customWidth="1"/>
    <col min="13325" max="13568" width="11.5" style="49" customWidth="1"/>
    <col min="13569" max="13569" width="18.33203125" style="49" customWidth="1"/>
    <col min="13570" max="13571" width="10.1640625" style="49"/>
    <col min="13572" max="13572" width="26" style="49" customWidth="1"/>
    <col min="13573" max="13573" width="10.1640625" style="49" customWidth="1"/>
    <col min="13574" max="13574" width="35.1640625" style="49" customWidth="1"/>
    <col min="13575" max="13575" width="31.5" style="49" customWidth="1"/>
    <col min="13576" max="13576" width="26" style="49" customWidth="1"/>
    <col min="13577" max="13577" width="15.83203125" style="49" customWidth="1"/>
    <col min="13578" max="13578" width="23" style="49" customWidth="1"/>
    <col min="13579" max="13579" width="33.5" style="49" customWidth="1"/>
    <col min="13580" max="13580" width="22" style="49" customWidth="1"/>
    <col min="13581" max="13824" width="11.5" style="49" customWidth="1"/>
    <col min="13825" max="13825" width="18.33203125" style="49" customWidth="1"/>
    <col min="13826" max="13827" width="10.1640625" style="49"/>
    <col min="13828" max="13828" width="26" style="49" customWidth="1"/>
    <col min="13829" max="13829" width="10.1640625" style="49" customWidth="1"/>
    <col min="13830" max="13830" width="35.1640625" style="49" customWidth="1"/>
    <col min="13831" max="13831" width="31.5" style="49" customWidth="1"/>
    <col min="13832" max="13832" width="26" style="49" customWidth="1"/>
    <col min="13833" max="13833" width="15.83203125" style="49" customWidth="1"/>
    <col min="13834" max="13834" width="23" style="49" customWidth="1"/>
    <col min="13835" max="13835" width="33.5" style="49" customWidth="1"/>
    <col min="13836" max="13836" width="22" style="49" customWidth="1"/>
    <col min="13837" max="14080" width="11.5" style="49" customWidth="1"/>
    <col min="14081" max="14081" width="18.33203125" style="49" customWidth="1"/>
    <col min="14082" max="14083" width="10.1640625" style="49"/>
    <col min="14084" max="14084" width="26" style="49" customWidth="1"/>
    <col min="14085" max="14085" width="10.1640625" style="49" customWidth="1"/>
    <col min="14086" max="14086" width="35.1640625" style="49" customWidth="1"/>
    <col min="14087" max="14087" width="31.5" style="49" customWidth="1"/>
    <col min="14088" max="14088" width="26" style="49" customWidth="1"/>
    <col min="14089" max="14089" width="15.83203125" style="49" customWidth="1"/>
    <col min="14090" max="14090" width="23" style="49" customWidth="1"/>
    <col min="14091" max="14091" width="33.5" style="49" customWidth="1"/>
    <col min="14092" max="14092" width="22" style="49" customWidth="1"/>
    <col min="14093" max="14336" width="11.5" style="49" customWidth="1"/>
    <col min="14337" max="14337" width="18.33203125" style="49" customWidth="1"/>
    <col min="14338" max="14339" width="10.1640625" style="49"/>
    <col min="14340" max="14340" width="26" style="49" customWidth="1"/>
    <col min="14341" max="14341" width="10.1640625" style="49" customWidth="1"/>
    <col min="14342" max="14342" width="35.1640625" style="49" customWidth="1"/>
    <col min="14343" max="14343" width="31.5" style="49" customWidth="1"/>
    <col min="14344" max="14344" width="26" style="49" customWidth="1"/>
    <col min="14345" max="14345" width="15.83203125" style="49" customWidth="1"/>
    <col min="14346" max="14346" width="23" style="49" customWidth="1"/>
    <col min="14347" max="14347" width="33.5" style="49" customWidth="1"/>
    <col min="14348" max="14348" width="22" style="49" customWidth="1"/>
    <col min="14349" max="14592" width="11.5" style="49" customWidth="1"/>
    <col min="14593" max="14593" width="18.33203125" style="49" customWidth="1"/>
    <col min="14594" max="14595" width="10.1640625" style="49"/>
    <col min="14596" max="14596" width="26" style="49" customWidth="1"/>
    <col min="14597" max="14597" width="10.1640625" style="49" customWidth="1"/>
    <col min="14598" max="14598" width="35.1640625" style="49" customWidth="1"/>
    <col min="14599" max="14599" width="31.5" style="49" customWidth="1"/>
    <col min="14600" max="14600" width="26" style="49" customWidth="1"/>
    <col min="14601" max="14601" width="15.83203125" style="49" customWidth="1"/>
    <col min="14602" max="14602" width="23" style="49" customWidth="1"/>
    <col min="14603" max="14603" width="33.5" style="49" customWidth="1"/>
    <col min="14604" max="14604" width="22" style="49" customWidth="1"/>
    <col min="14605" max="14848" width="11.5" style="49" customWidth="1"/>
    <col min="14849" max="14849" width="18.33203125" style="49" customWidth="1"/>
    <col min="14850" max="14851" width="10.1640625" style="49"/>
    <col min="14852" max="14852" width="26" style="49" customWidth="1"/>
    <col min="14853" max="14853" width="10.1640625" style="49" customWidth="1"/>
    <col min="14854" max="14854" width="35.1640625" style="49" customWidth="1"/>
    <col min="14855" max="14855" width="31.5" style="49" customWidth="1"/>
    <col min="14856" max="14856" width="26" style="49" customWidth="1"/>
    <col min="14857" max="14857" width="15.83203125" style="49" customWidth="1"/>
    <col min="14858" max="14858" width="23" style="49" customWidth="1"/>
    <col min="14859" max="14859" width="33.5" style="49" customWidth="1"/>
    <col min="14860" max="14860" width="22" style="49" customWidth="1"/>
    <col min="14861" max="15104" width="11.5" style="49" customWidth="1"/>
    <col min="15105" max="15105" width="18.33203125" style="49" customWidth="1"/>
    <col min="15106" max="15107" width="10.1640625" style="49"/>
    <col min="15108" max="15108" width="26" style="49" customWidth="1"/>
    <col min="15109" max="15109" width="10.1640625" style="49" customWidth="1"/>
    <col min="15110" max="15110" width="35.1640625" style="49" customWidth="1"/>
    <col min="15111" max="15111" width="31.5" style="49" customWidth="1"/>
    <col min="15112" max="15112" width="26" style="49" customWidth="1"/>
    <col min="15113" max="15113" width="15.83203125" style="49" customWidth="1"/>
    <col min="15114" max="15114" width="23" style="49" customWidth="1"/>
    <col min="15115" max="15115" width="33.5" style="49" customWidth="1"/>
    <col min="15116" max="15116" width="22" style="49" customWidth="1"/>
    <col min="15117" max="15360" width="11.5" style="49" customWidth="1"/>
    <col min="15361" max="15361" width="18.33203125" style="49" customWidth="1"/>
    <col min="15362" max="15363" width="10.1640625" style="49"/>
    <col min="15364" max="15364" width="26" style="49" customWidth="1"/>
    <col min="15365" max="15365" width="10.1640625" style="49" customWidth="1"/>
    <col min="15366" max="15366" width="35.1640625" style="49" customWidth="1"/>
    <col min="15367" max="15367" width="31.5" style="49" customWidth="1"/>
    <col min="15368" max="15368" width="26" style="49" customWidth="1"/>
    <col min="15369" max="15369" width="15.83203125" style="49" customWidth="1"/>
    <col min="15370" max="15370" width="23" style="49" customWidth="1"/>
    <col min="15371" max="15371" width="33.5" style="49" customWidth="1"/>
    <col min="15372" max="15372" width="22" style="49" customWidth="1"/>
    <col min="15373" max="15616" width="11.5" style="49" customWidth="1"/>
    <col min="15617" max="15617" width="18.33203125" style="49" customWidth="1"/>
    <col min="15618" max="15619" width="10.1640625" style="49"/>
    <col min="15620" max="15620" width="26" style="49" customWidth="1"/>
    <col min="15621" max="15621" width="10.1640625" style="49" customWidth="1"/>
    <col min="15622" max="15622" width="35.1640625" style="49" customWidth="1"/>
    <col min="15623" max="15623" width="31.5" style="49" customWidth="1"/>
    <col min="15624" max="15624" width="26" style="49" customWidth="1"/>
    <col min="15625" max="15625" width="15.83203125" style="49" customWidth="1"/>
    <col min="15626" max="15626" width="23" style="49" customWidth="1"/>
    <col min="15627" max="15627" width="33.5" style="49" customWidth="1"/>
    <col min="15628" max="15628" width="22" style="49" customWidth="1"/>
    <col min="15629" max="15872" width="11.5" style="49" customWidth="1"/>
    <col min="15873" max="15873" width="18.33203125" style="49" customWidth="1"/>
    <col min="15874" max="15875" width="10.1640625" style="49"/>
    <col min="15876" max="15876" width="26" style="49" customWidth="1"/>
    <col min="15877" max="15877" width="10.1640625" style="49" customWidth="1"/>
    <col min="15878" max="15878" width="35.1640625" style="49" customWidth="1"/>
    <col min="15879" max="15879" width="31.5" style="49" customWidth="1"/>
    <col min="15880" max="15880" width="26" style="49" customWidth="1"/>
    <col min="15881" max="15881" width="15.83203125" style="49" customWidth="1"/>
    <col min="15882" max="15882" width="23" style="49" customWidth="1"/>
    <col min="15883" max="15883" width="33.5" style="49" customWidth="1"/>
    <col min="15884" max="15884" width="22" style="49" customWidth="1"/>
    <col min="15885" max="16128" width="11.5" style="49" customWidth="1"/>
    <col min="16129" max="16129" width="18.33203125" style="49" customWidth="1"/>
    <col min="16130" max="16131" width="10.1640625" style="49"/>
    <col min="16132" max="16132" width="26" style="49" customWidth="1"/>
    <col min="16133" max="16133" width="10.1640625" style="49" customWidth="1"/>
    <col min="16134" max="16134" width="35.1640625" style="49" customWidth="1"/>
    <col min="16135" max="16135" width="31.5" style="49" customWidth="1"/>
    <col min="16136" max="16136" width="26" style="49" customWidth="1"/>
    <col min="16137" max="16137" width="15.83203125" style="49" customWidth="1"/>
    <col min="16138" max="16138" width="23" style="49" customWidth="1"/>
    <col min="16139" max="16139" width="33.5" style="49" customWidth="1"/>
    <col min="16140" max="16140" width="22" style="49" customWidth="1"/>
    <col min="16141" max="16384" width="11.5" style="49" customWidth="1"/>
  </cols>
  <sheetData>
    <row r="1" spans="1:259" customFormat="1" ht="15" customHeight="1" thickBot="1">
      <c r="A1" s="754"/>
      <c r="B1" s="764" t="s">
        <v>528</v>
      </c>
      <c r="C1" s="765"/>
      <c r="D1" s="765"/>
      <c r="E1" s="765"/>
      <c r="F1" s="765"/>
      <c r="G1" s="765"/>
      <c r="H1" s="765"/>
      <c r="I1" s="766"/>
      <c r="J1" s="733" t="s">
        <v>954</v>
      </c>
      <c r="K1" s="734"/>
      <c r="L1" s="735"/>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c r="IW1" s="49"/>
      <c r="IX1" s="49"/>
      <c r="IY1" s="49"/>
    </row>
    <row r="2" spans="1:259" customFormat="1" ht="15.75" customHeight="1" thickBot="1">
      <c r="A2" s="754"/>
      <c r="B2" s="767"/>
      <c r="C2" s="768"/>
      <c r="D2" s="768"/>
      <c r="E2" s="768"/>
      <c r="F2" s="768"/>
      <c r="G2" s="768"/>
      <c r="H2" s="768"/>
      <c r="I2" s="769"/>
      <c r="J2" s="733" t="s">
        <v>35</v>
      </c>
      <c r="K2" s="734"/>
      <c r="L2" s="735"/>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row>
    <row r="3" spans="1:259" customFormat="1" ht="41.25" customHeight="1" thickBot="1">
      <c r="A3" s="49"/>
      <c r="B3" s="770" t="s">
        <v>529</v>
      </c>
      <c r="C3" s="771"/>
      <c r="D3" s="771"/>
      <c r="E3" s="771"/>
      <c r="F3" s="771"/>
      <c r="G3" s="771"/>
      <c r="H3" s="771"/>
      <c r="I3" s="772"/>
      <c r="J3" s="736" t="s">
        <v>660</v>
      </c>
      <c r="K3" s="709"/>
      <c r="L3" s="710"/>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row>
    <row r="4" spans="1:259" customFormat="1" ht="21" thickBot="1">
      <c r="A4" s="755" t="s">
        <v>530</v>
      </c>
      <c r="B4" s="757" t="s">
        <v>531</v>
      </c>
      <c r="C4" s="758"/>
      <c r="D4" s="758"/>
      <c r="E4" s="758"/>
      <c r="F4" s="758"/>
      <c r="G4" s="758"/>
      <c r="H4" s="758"/>
      <c r="I4" s="758"/>
      <c r="J4" s="758"/>
      <c r="K4" s="758"/>
      <c r="L4" s="75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row>
    <row r="5" spans="1:259" customFormat="1" ht="101" thickBot="1">
      <c r="A5" s="756"/>
      <c r="B5" s="760" t="s">
        <v>453</v>
      </c>
      <c r="C5" s="761"/>
      <c r="D5" s="50" t="s">
        <v>532</v>
      </c>
      <c r="E5" s="50" t="s">
        <v>533</v>
      </c>
      <c r="F5" s="51" t="s">
        <v>534</v>
      </c>
      <c r="G5" s="50" t="s">
        <v>38</v>
      </c>
      <c r="H5" s="50" t="s">
        <v>780</v>
      </c>
      <c r="I5" s="50" t="s">
        <v>535</v>
      </c>
      <c r="J5" s="170" t="s">
        <v>956</v>
      </c>
      <c r="K5" s="171" t="s">
        <v>39</v>
      </c>
      <c r="L5" s="171" t="s">
        <v>957</v>
      </c>
      <c r="M5" s="217" t="s">
        <v>1063</v>
      </c>
      <c r="N5" s="217" t="s">
        <v>952</v>
      </c>
      <c r="O5" s="218" t="s">
        <v>1064</v>
      </c>
      <c r="P5" s="218" t="s">
        <v>1065</v>
      </c>
      <c r="Q5" s="218" t="s">
        <v>1066</v>
      </c>
      <c r="R5" s="218" t="s">
        <v>1067</v>
      </c>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c r="IW5" s="49"/>
      <c r="IX5" s="49"/>
      <c r="IY5" s="49"/>
    </row>
    <row r="6" spans="1:259" ht="66" customHeight="1" thickBot="1">
      <c r="A6" s="753" t="s">
        <v>536</v>
      </c>
      <c r="B6" s="52" t="s">
        <v>3</v>
      </c>
      <c r="C6" s="73" t="s">
        <v>840</v>
      </c>
      <c r="D6" s="73" t="s">
        <v>537</v>
      </c>
      <c r="E6" s="73" t="s">
        <v>841</v>
      </c>
      <c r="F6" s="73" t="s">
        <v>842</v>
      </c>
      <c r="G6" s="53" t="s">
        <v>538</v>
      </c>
      <c r="H6" s="53" t="s">
        <v>809</v>
      </c>
      <c r="I6" s="54">
        <v>44530</v>
      </c>
      <c r="J6" s="214" t="s">
        <v>1014</v>
      </c>
      <c r="K6" s="216" t="s">
        <v>1055</v>
      </c>
      <c r="L6" s="302" t="s">
        <v>963</v>
      </c>
      <c r="M6" s="319" t="s">
        <v>1149</v>
      </c>
      <c r="N6" s="308" t="s">
        <v>1150</v>
      </c>
      <c r="O6" s="320">
        <v>0.4</v>
      </c>
      <c r="P6" s="320"/>
      <c r="Q6" s="320"/>
      <c r="R6" s="320">
        <f>+O6+P6+Q6</f>
        <v>0.4</v>
      </c>
      <c r="S6" s="55"/>
      <c r="T6" s="55"/>
      <c r="U6" s="55"/>
      <c r="V6" s="55"/>
      <c r="W6" s="55"/>
      <c r="X6" s="55"/>
      <c r="Y6" s="55"/>
      <c r="Z6" s="55"/>
    </row>
    <row r="7" spans="1:259" ht="60" customHeight="1" thickBot="1">
      <c r="A7" s="753"/>
      <c r="B7" s="52">
        <v>1.2</v>
      </c>
      <c r="C7" s="73" t="s">
        <v>843</v>
      </c>
      <c r="D7" s="73" t="s">
        <v>844</v>
      </c>
      <c r="E7" s="73" t="s">
        <v>539</v>
      </c>
      <c r="F7" s="73" t="s">
        <v>540</v>
      </c>
      <c r="G7" s="53" t="s">
        <v>538</v>
      </c>
      <c r="H7" s="53" t="s">
        <v>809</v>
      </c>
      <c r="I7" s="54">
        <v>44530</v>
      </c>
      <c r="J7" s="214" t="s">
        <v>1015</v>
      </c>
      <c r="K7" s="216" t="s">
        <v>1055</v>
      </c>
      <c r="L7" s="302" t="s">
        <v>1056</v>
      </c>
      <c r="M7" s="308" t="s">
        <v>1151</v>
      </c>
      <c r="N7" s="303" t="s">
        <v>1152</v>
      </c>
      <c r="O7" s="320">
        <v>0.4</v>
      </c>
      <c r="P7" s="320"/>
      <c r="Q7" s="320"/>
      <c r="R7" s="320">
        <f>+O7+P7+Q7</f>
        <v>0.4</v>
      </c>
      <c r="S7" s="55"/>
      <c r="T7" s="55"/>
      <c r="U7" s="55"/>
      <c r="V7" s="55"/>
      <c r="W7" s="55"/>
      <c r="X7" s="55"/>
      <c r="Y7" s="55"/>
      <c r="Z7" s="55"/>
    </row>
    <row r="8" spans="1:259" ht="62.25" customHeight="1" thickBot="1">
      <c r="A8" s="753"/>
      <c r="B8" s="56">
        <v>1.3</v>
      </c>
      <c r="C8" s="73" t="s">
        <v>845</v>
      </c>
      <c r="D8" s="73" t="s">
        <v>846</v>
      </c>
      <c r="E8" s="73" t="s">
        <v>847</v>
      </c>
      <c r="F8" s="73" t="s">
        <v>541</v>
      </c>
      <c r="G8" s="53" t="s">
        <v>538</v>
      </c>
      <c r="H8" s="53" t="s">
        <v>809</v>
      </c>
      <c r="I8" s="54">
        <v>44377</v>
      </c>
      <c r="J8" s="214" t="s">
        <v>1016</v>
      </c>
      <c r="K8" s="216" t="s">
        <v>1055</v>
      </c>
      <c r="L8" s="302" t="s">
        <v>1056</v>
      </c>
      <c r="M8" s="308" t="s">
        <v>1153</v>
      </c>
      <c r="N8" s="308" t="s">
        <v>1154</v>
      </c>
      <c r="O8" s="320">
        <v>0.3</v>
      </c>
      <c r="P8" s="320"/>
      <c r="Q8" s="320"/>
      <c r="R8" s="320">
        <f t="shared" ref="R8:R18" si="0">+O8+P8+Q8</f>
        <v>0.3</v>
      </c>
      <c r="S8" s="55"/>
      <c r="T8" s="55"/>
      <c r="U8" s="55"/>
      <c r="V8" s="55"/>
      <c r="W8" s="55"/>
      <c r="X8" s="55"/>
      <c r="Y8" s="55"/>
      <c r="Z8" s="55"/>
    </row>
    <row r="9" spans="1:259" ht="288" customHeight="1" thickBot="1">
      <c r="A9" s="762" t="s">
        <v>542</v>
      </c>
      <c r="B9" s="52" t="s">
        <v>5</v>
      </c>
      <c r="C9" s="73" t="s">
        <v>797</v>
      </c>
      <c r="D9" s="73" t="s">
        <v>848</v>
      </c>
      <c r="E9" s="73" t="s">
        <v>849</v>
      </c>
      <c r="F9" s="73" t="s">
        <v>798</v>
      </c>
      <c r="G9" s="73" t="s">
        <v>543</v>
      </c>
      <c r="H9" s="53" t="s">
        <v>427</v>
      </c>
      <c r="I9" s="74">
        <v>44530</v>
      </c>
      <c r="J9" s="213" t="s">
        <v>1009</v>
      </c>
      <c r="K9" s="215" t="s">
        <v>1054</v>
      </c>
      <c r="L9" s="302" t="s">
        <v>963</v>
      </c>
      <c r="M9" s="308" t="s">
        <v>1155</v>
      </c>
      <c r="N9" s="321" t="s">
        <v>1156</v>
      </c>
      <c r="O9" s="320">
        <v>0.4</v>
      </c>
      <c r="P9" s="320"/>
      <c r="Q9" s="320"/>
      <c r="R9" s="320">
        <f t="shared" si="0"/>
        <v>0.4</v>
      </c>
      <c r="S9" s="55"/>
      <c r="T9" s="55"/>
      <c r="U9" s="55"/>
      <c r="V9" s="55"/>
      <c r="W9" s="55"/>
      <c r="X9" s="55"/>
      <c r="Y9" s="55"/>
      <c r="Z9" s="55"/>
    </row>
    <row r="10" spans="1:259" ht="87.75" customHeight="1" thickBot="1">
      <c r="A10" s="753"/>
      <c r="B10" s="57" t="s">
        <v>6</v>
      </c>
      <c r="C10" s="73" t="s">
        <v>850</v>
      </c>
      <c r="D10" s="73" t="s">
        <v>851</v>
      </c>
      <c r="E10" s="73" t="s">
        <v>544</v>
      </c>
      <c r="F10" s="73" t="s">
        <v>852</v>
      </c>
      <c r="G10" s="53" t="s">
        <v>546</v>
      </c>
      <c r="H10" s="53" t="s">
        <v>809</v>
      </c>
      <c r="I10" s="54">
        <v>44530</v>
      </c>
      <c r="J10" s="214" t="s">
        <v>1017</v>
      </c>
      <c r="K10" s="216" t="s">
        <v>1055</v>
      </c>
      <c r="L10" s="302" t="s">
        <v>1056</v>
      </c>
      <c r="M10" s="308" t="s">
        <v>1157</v>
      </c>
      <c r="N10" s="308" t="s">
        <v>1158</v>
      </c>
      <c r="O10" s="320">
        <v>0.3</v>
      </c>
      <c r="P10" s="320"/>
      <c r="Q10" s="320"/>
      <c r="R10" s="320">
        <f t="shared" si="0"/>
        <v>0.3</v>
      </c>
      <c r="S10" s="55"/>
      <c r="T10" s="55"/>
      <c r="U10" s="55"/>
      <c r="V10" s="55"/>
      <c r="W10" s="55"/>
      <c r="X10" s="55"/>
      <c r="Y10" s="55"/>
      <c r="Z10" s="55"/>
    </row>
    <row r="11" spans="1:259" ht="68.25" customHeight="1" thickBot="1">
      <c r="A11" s="753"/>
      <c r="B11" s="57" t="s">
        <v>7</v>
      </c>
      <c r="C11" s="73" t="s">
        <v>799</v>
      </c>
      <c r="D11" s="73" t="s">
        <v>853</v>
      </c>
      <c r="E11" s="73" t="s">
        <v>800</v>
      </c>
      <c r="F11" s="73" t="s">
        <v>545</v>
      </c>
      <c r="G11" s="53" t="s">
        <v>538</v>
      </c>
      <c r="H11" s="53" t="s">
        <v>809</v>
      </c>
      <c r="I11" s="54">
        <v>44530</v>
      </c>
      <c r="J11" s="214" t="s">
        <v>1018</v>
      </c>
      <c r="K11" s="216" t="s">
        <v>1055</v>
      </c>
      <c r="L11" s="302" t="s">
        <v>1056</v>
      </c>
      <c r="M11" s="308" t="s">
        <v>1159</v>
      </c>
      <c r="N11" s="303" t="s">
        <v>427</v>
      </c>
      <c r="O11" s="320">
        <v>0</v>
      </c>
      <c r="P11" s="320"/>
      <c r="Q11" s="320"/>
      <c r="R11" s="320">
        <f t="shared" si="0"/>
        <v>0</v>
      </c>
      <c r="S11" s="55"/>
      <c r="T11" s="55"/>
      <c r="U11" s="55"/>
      <c r="V11" s="55"/>
      <c r="W11" s="55"/>
      <c r="X11" s="55"/>
      <c r="Y11" s="55"/>
      <c r="Z11" s="55"/>
    </row>
    <row r="12" spans="1:259" ht="59.25" customHeight="1" thickBot="1">
      <c r="A12" s="753"/>
      <c r="B12" s="57" t="s">
        <v>463</v>
      </c>
      <c r="C12" s="73" t="s">
        <v>801</v>
      </c>
      <c r="D12" s="73" t="s">
        <v>854</v>
      </c>
      <c r="E12" s="73" t="s">
        <v>855</v>
      </c>
      <c r="F12" s="73" t="s">
        <v>547</v>
      </c>
      <c r="G12" s="53" t="s">
        <v>548</v>
      </c>
      <c r="H12" s="53" t="s">
        <v>427</v>
      </c>
      <c r="I12" s="54">
        <v>44530</v>
      </c>
      <c r="J12" s="214" t="s">
        <v>1019</v>
      </c>
      <c r="K12" s="216" t="s">
        <v>1055</v>
      </c>
      <c r="L12" s="302" t="s">
        <v>1056</v>
      </c>
      <c r="M12" s="308" t="s">
        <v>1160</v>
      </c>
      <c r="N12" s="322" t="s">
        <v>1055</v>
      </c>
      <c r="O12" s="320">
        <v>0.3</v>
      </c>
      <c r="P12" s="320"/>
      <c r="Q12" s="320"/>
      <c r="R12" s="320">
        <f t="shared" si="0"/>
        <v>0.3</v>
      </c>
      <c r="S12" s="55"/>
      <c r="T12" s="55"/>
      <c r="U12" s="55"/>
      <c r="V12" s="55"/>
      <c r="W12" s="55"/>
      <c r="X12" s="55"/>
      <c r="Y12" s="55"/>
      <c r="Z12" s="55"/>
    </row>
    <row r="13" spans="1:259" ht="64.5" customHeight="1" thickBot="1">
      <c r="A13" s="753"/>
      <c r="B13" s="57" t="s">
        <v>482</v>
      </c>
      <c r="C13" s="73" t="s">
        <v>856</v>
      </c>
      <c r="D13" s="73" t="s">
        <v>857</v>
      </c>
      <c r="E13" s="73" t="s">
        <v>802</v>
      </c>
      <c r="F13" s="73" t="s">
        <v>858</v>
      </c>
      <c r="G13" s="53" t="s">
        <v>538</v>
      </c>
      <c r="H13" s="53" t="s">
        <v>427</v>
      </c>
      <c r="I13" s="54">
        <v>44540</v>
      </c>
      <c r="J13" s="214" t="s">
        <v>1024</v>
      </c>
      <c r="K13" s="216" t="s">
        <v>1055</v>
      </c>
      <c r="L13" s="302" t="s">
        <v>1056</v>
      </c>
      <c r="M13" s="308" t="s">
        <v>1161</v>
      </c>
      <c r="N13" s="323" t="s">
        <v>1162</v>
      </c>
      <c r="O13" s="320">
        <v>0.3</v>
      </c>
      <c r="P13" s="320"/>
      <c r="Q13" s="320"/>
      <c r="R13" s="320">
        <f t="shared" si="0"/>
        <v>0.3</v>
      </c>
      <c r="S13" s="55"/>
      <c r="T13" s="55"/>
      <c r="U13" s="55"/>
      <c r="V13" s="55"/>
      <c r="W13" s="55"/>
      <c r="X13" s="55"/>
      <c r="Y13" s="55"/>
      <c r="Z13" s="55"/>
    </row>
    <row r="14" spans="1:259" ht="62.25" customHeight="1" thickBot="1">
      <c r="A14" s="753"/>
      <c r="B14" s="57" t="s">
        <v>785</v>
      </c>
      <c r="C14" s="73" t="s">
        <v>859</v>
      </c>
      <c r="D14" s="73" t="s">
        <v>803</v>
      </c>
      <c r="E14" s="73" t="s">
        <v>860</v>
      </c>
      <c r="F14" s="73" t="s">
        <v>804</v>
      </c>
      <c r="G14" s="53" t="s">
        <v>538</v>
      </c>
      <c r="H14" s="53" t="s">
        <v>809</v>
      </c>
      <c r="I14" s="54">
        <v>44530</v>
      </c>
      <c r="J14" s="214" t="s">
        <v>1023</v>
      </c>
      <c r="K14" s="216" t="s">
        <v>1055</v>
      </c>
      <c r="L14" s="302" t="s">
        <v>1056</v>
      </c>
      <c r="M14" s="308" t="s">
        <v>1163</v>
      </c>
      <c r="N14" s="308" t="s">
        <v>1164</v>
      </c>
      <c r="O14" s="320">
        <v>0.3</v>
      </c>
      <c r="P14" s="320"/>
      <c r="Q14" s="320"/>
      <c r="R14" s="320">
        <f t="shared" si="0"/>
        <v>0.3</v>
      </c>
      <c r="S14" s="55"/>
      <c r="T14" s="55"/>
      <c r="U14" s="55"/>
      <c r="V14" s="55"/>
      <c r="W14" s="55"/>
      <c r="X14" s="55"/>
      <c r="Y14" s="55"/>
      <c r="Z14" s="55"/>
    </row>
    <row r="15" spans="1:259" ht="149.25" customHeight="1" thickBot="1">
      <c r="A15" s="763"/>
      <c r="B15" s="56" t="s">
        <v>805</v>
      </c>
      <c r="C15" s="73" t="s">
        <v>861</v>
      </c>
      <c r="D15" s="164" t="s">
        <v>862</v>
      </c>
      <c r="E15" s="73" t="s">
        <v>806</v>
      </c>
      <c r="F15" s="73" t="s">
        <v>863</v>
      </c>
      <c r="G15" s="53" t="s">
        <v>807</v>
      </c>
      <c r="H15" s="53" t="s">
        <v>427</v>
      </c>
      <c r="I15" s="54">
        <v>44530</v>
      </c>
      <c r="J15" s="214" t="s">
        <v>1010</v>
      </c>
      <c r="K15" s="214" t="s">
        <v>1011</v>
      </c>
      <c r="L15" s="302" t="s">
        <v>963</v>
      </c>
      <c r="M15" s="308" t="s">
        <v>1165</v>
      </c>
      <c r="N15" s="308" t="s">
        <v>1166</v>
      </c>
      <c r="O15" s="351">
        <v>0.4</v>
      </c>
      <c r="P15" s="320"/>
      <c r="Q15" s="320"/>
      <c r="R15" s="320">
        <f t="shared" si="0"/>
        <v>0.4</v>
      </c>
      <c r="S15" s="55"/>
      <c r="T15" s="55"/>
      <c r="U15" s="55"/>
      <c r="V15" s="55"/>
      <c r="W15" s="55"/>
      <c r="X15" s="55"/>
      <c r="Y15" s="55"/>
      <c r="Z15" s="55"/>
    </row>
    <row r="16" spans="1:259" ht="209" thickBot="1">
      <c r="A16" s="750" t="s">
        <v>549</v>
      </c>
      <c r="B16" s="52" t="s">
        <v>8</v>
      </c>
      <c r="C16" s="73" t="s">
        <v>550</v>
      </c>
      <c r="D16" s="73" t="s">
        <v>864</v>
      </c>
      <c r="E16" s="73" t="s">
        <v>551</v>
      </c>
      <c r="F16" s="73" t="s">
        <v>552</v>
      </c>
      <c r="G16" s="53" t="s">
        <v>538</v>
      </c>
      <c r="H16" s="53" t="s">
        <v>427</v>
      </c>
      <c r="I16" s="54">
        <v>44377</v>
      </c>
      <c r="J16" s="214" t="s">
        <v>1022</v>
      </c>
      <c r="K16" s="216" t="s">
        <v>1055</v>
      </c>
      <c r="L16" s="302" t="s">
        <v>1056</v>
      </c>
      <c r="M16" s="308" t="s">
        <v>1167</v>
      </c>
      <c r="N16" s="308" t="s">
        <v>1168</v>
      </c>
      <c r="O16" s="320">
        <v>0.5</v>
      </c>
      <c r="P16" s="320"/>
      <c r="Q16" s="320"/>
      <c r="R16" s="320">
        <f t="shared" si="0"/>
        <v>0.5</v>
      </c>
      <c r="S16" s="55"/>
      <c r="T16" s="55"/>
      <c r="U16" s="55"/>
      <c r="V16" s="55"/>
      <c r="W16" s="55"/>
      <c r="X16" s="55"/>
      <c r="Y16" s="55"/>
      <c r="Z16" s="55"/>
    </row>
    <row r="17" spans="1:26" ht="71" thickBot="1">
      <c r="A17" s="751"/>
      <c r="B17" s="57" t="s">
        <v>17</v>
      </c>
      <c r="C17" s="73" t="s">
        <v>553</v>
      </c>
      <c r="D17" s="73" t="s">
        <v>865</v>
      </c>
      <c r="E17" s="58" t="s">
        <v>554</v>
      </c>
      <c r="F17" s="58" t="s">
        <v>866</v>
      </c>
      <c r="G17" s="53" t="s">
        <v>538</v>
      </c>
      <c r="H17" s="53" t="s">
        <v>427</v>
      </c>
      <c r="I17" s="54">
        <v>44560</v>
      </c>
      <c r="J17" s="214" t="s">
        <v>1020</v>
      </c>
      <c r="K17" s="216" t="s">
        <v>1055</v>
      </c>
      <c r="L17" s="302" t="s">
        <v>1056</v>
      </c>
      <c r="M17" s="308" t="s">
        <v>1169</v>
      </c>
      <c r="N17" s="303" t="s">
        <v>427</v>
      </c>
      <c r="O17" s="320">
        <v>0</v>
      </c>
      <c r="P17" s="320"/>
      <c r="Q17" s="320"/>
      <c r="R17" s="320">
        <f t="shared" si="0"/>
        <v>0</v>
      </c>
      <c r="S17" s="55"/>
      <c r="T17" s="55"/>
      <c r="U17" s="55"/>
      <c r="V17" s="55"/>
      <c r="W17" s="55"/>
      <c r="X17" s="55"/>
      <c r="Y17" s="55"/>
      <c r="Z17" s="55"/>
    </row>
    <row r="18" spans="1:26" ht="85" thickBot="1">
      <c r="A18" s="752"/>
      <c r="B18" s="57" t="s">
        <v>808</v>
      </c>
      <c r="C18" s="73" t="s">
        <v>867</v>
      </c>
      <c r="D18" s="73" t="s">
        <v>868</v>
      </c>
      <c r="E18" s="58" t="s">
        <v>554</v>
      </c>
      <c r="F18" s="58" t="s">
        <v>869</v>
      </c>
      <c r="G18" s="53" t="s">
        <v>538</v>
      </c>
      <c r="H18" s="53" t="s">
        <v>809</v>
      </c>
      <c r="I18" s="54">
        <v>44560</v>
      </c>
      <c r="J18" s="214" t="s">
        <v>1021</v>
      </c>
      <c r="K18" s="216" t="s">
        <v>1055</v>
      </c>
      <c r="L18" s="302" t="s">
        <v>1056</v>
      </c>
      <c r="M18" s="308" t="s">
        <v>1170</v>
      </c>
      <c r="N18" s="303" t="s">
        <v>427</v>
      </c>
      <c r="O18" s="320">
        <v>0</v>
      </c>
      <c r="P18" s="320"/>
      <c r="Q18" s="320"/>
      <c r="R18" s="320">
        <f t="shared" si="0"/>
        <v>0</v>
      </c>
      <c r="S18" s="55"/>
      <c r="T18" s="55"/>
      <c r="U18" s="55"/>
      <c r="V18" s="55"/>
      <c r="W18" s="55"/>
      <c r="X18" s="55"/>
      <c r="Y18" s="55"/>
      <c r="Z18" s="55"/>
    </row>
    <row r="19" spans="1:26">
      <c r="A19" s="59"/>
      <c r="B19" s="59"/>
      <c r="C19" s="59"/>
      <c r="D19" s="59"/>
      <c r="E19" s="59"/>
      <c r="F19" s="59"/>
      <c r="G19" s="59"/>
      <c r="H19" s="59"/>
      <c r="I19" s="59"/>
      <c r="J19" s="59"/>
      <c r="K19" s="59"/>
      <c r="L19" s="60"/>
      <c r="N19" s="303" t="s">
        <v>1148</v>
      </c>
      <c r="O19" s="320">
        <f>AVERAGE(O6:O18)</f>
        <v>0.27692307692307688</v>
      </c>
      <c r="P19" s="320"/>
      <c r="Q19" s="320"/>
      <c r="R19" s="320">
        <f>AVERAGE(R6:R18)</f>
        <v>0.27692307692307688</v>
      </c>
      <c r="S19" s="55"/>
      <c r="T19" s="55"/>
      <c r="U19" s="55"/>
      <c r="V19" s="55"/>
      <c r="W19" s="55"/>
      <c r="X19" s="55"/>
      <c r="Y19" s="55"/>
      <c r="Z19" s="55"/>
    </row>
    <row r="20" spans="1:26">
      <c r="A20" s="59"/>
      <c r="B20" s="59"/>
      <c r="C20" s="59"/>
      <c r="D20" s="59"/>
      <c r="E20" s="59"/>
      <c r="F20" s="59"/>
      <c r="G20" s="59"/>
      <c r="H20" s="59"/>
      <c r="I20" s="59"/>
      <c r="J20" s="59"/>
      <c r="K20" s="59"/>
      <c r="L20" s="60"/>
      <c r="M20" s="55"/>
      <c r="N20" s="55"/>
      <c r="O20" s="55"/>
      <c r="P20" s="55"/>
      <c r="Q20" s="55"/>
      <c r="R20" s="55"/>
      <c r="S20" s="55"/>
      <c r="T20" s="55"/>
      <c r="U20" s="55"/>
      <c r="V20" s="55"/>
      <c r="W20" s="55"/>
      <c r="X20" s="55"/>
      <c r="Y20" s="55"/>
      <c r="Z20" s="55"/>
    </row>
    <row r="21" spans="1:26">
      <c r="A21" s="59"/>
      <c r="B21" s="59"/>
      <c r="C21" s="59"/>
      <c r="D21" s="59"/>
      <c r="E21" s="59"/>
      <c r="F21" s="59"/>
      <c r="G21" s="59"/>
      <c r="H21" s="59"/>
      <c r="I21" s="59"/>
      <c r="J21" s="59"/>
      <c r="K21" s="59"/>
      <c r="L21" s="59"/>
      <c r="M21" s="55"/>
      <c r="N21" s="55"/>
      <c r="O21" s="55"/>
      <c r="P21" s="55"/>
      <c r="Q21" s="55"/>
      <c r="R21" s="55"/>
      <c r="S21" s="55"/>
      <c r="T21" s="55"/>
      <c r="U21" s="55"/>
      <c r="V21" s="55"/>
      <c r="W21" s="55"/>
      <c r="X21" s="55"/>
      <c r="Y21" s="55"/>
      <c r="Z21" s="55"/>
    </row>
  </sheetData>
  <mergeCells count="12">
    <mergeCell ref="A16:A18"/>
    <mergeCell ref="A6:A8"/>
    <mergeCell ref="A1:A2"/>
    <mergeCell ref="A4:A5"/>
    <mergeCell ref="B4:L4"/>
    <mergeCell ref="B5:C5"/>
    <mergeCell ref="A9:A15"/>
    <mergeCell ref="B1:I2"/>
    <mergeCell ref="B3:I3"/>
    <mergeCell ref="J1:L1"/>
    <mergeCell ref="J2:L2"/>
    <mergeCell ref="J3:L3"/>
  </mergeCells>
  <hyperlinks>
    <hyperlink ref="K6" r:id="rId1" xr:uid="{00000000-0004-0000-0600-000000000000}"/>
    <hyperlink ref="K7" r:id="rId2" xr:uid="{00000000-0004-0000-0600-000001000000}"/>
    <hyperlink ref="K8" r:id="rId3" xr:uid="{00000000-0004-0000-0600-000002000000}"/>
    <hyperlink ref="K16:K17" r:id="rId4" display="https://drive.google.com/drive/folders/1OQhFHGCfd7EjeMVSYut_sXK3pAFyy1eo" xr:uid="{00000000-0004-0000-0600-000003000000}"/>
    <hyperlink ref="K18" r:id="rId5" xr:uid="{00000000-0004-0000-0600-000004000000}"/>
    <hyperlink ref="N9" r:id="rId6" display="https://drive.google.com/drive/folders/1yan_ELdhtSvpT5u2fIUnlkug-9sr6BG1?usp=sharing" xr:uid="{9B849856-FA84-43D4-8A39-9C7A4D8ED5C8}"/>
    <hyperlink ref="N12" r:id="rId7" xr:uid="{C37B8E49-E03F-4C80-B408-0787F2129812}"/>
    <hyperlink ref="N13" r:id="rId8" display="https://drive.google.com/drive/folders/1OQhFHGCfd7EjeMVSYut_sXK3pAFyy1eo" xr:uid="{FD6C00AC-CD2A-4F70-8E21-C4329F0EAEE3}"/>
  </hyperlinks>
  <pageMargins left="0.7" right="0.7" top="0.75" bottom="0.75" header="0.3" footer="0.3"/>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RowHeight="15"/>
  <cols>
    <col min="1" max="1" width="5.83203125" customWidth="1"/>
    <col min="2" max="2" width="17" customWidth="1"/>
    <col min="3" max="3" width="17.1640625" bestFit="1" customWidth="1"/>
    <col min="4" max="4" width="17.1640625" customWidth="1"/>
    <col min="5" max="5" width="13.83203125" customWidth="1"/>
    <col min="7" max="8" width="16.6640625" customWidth="1"/>
    <col min="9" max="9" width="35.6640625" customWidth="1"/>
    <col min="10" max="10" width="29.5" customWidth="1"/>
    <col min="13" max="13" width="13" bestFit="1" customWidth="1"/>
    <col min="14" max="14" width="16" customWidth="1"/>
    <col min="15" max="15" width="35.5" customWidth="1"/>
    <col min="18" max="18" width="13" bestFit="1" customWidth="1"/>
    <col min="19" max="19" width="15.5" customWidth="1"/>
    <col min="20" max="20" width="38.33203125" customWidth="1"/>
    <col min="23" max="24" width="17" customWidth="1"/>
    <col min="25" max="25" width="34.5" customWidth="1"/>
    <col min="28" max="29" width="16.1640625" customWidth="1"/>
    <col min="30" max="30" width="37.83203125" customWidth="1"/>
    <col min="33" max="33" width="32.5" bestFit="1" customWidth="1"/>
    <col min="35" max="35" width="14.6640625" bestFit="1" customWidth="1"/>
  </cols>
  <sheetData>
    <row r="1" spans="1:39">
      <c r="B1" s="14" t="s">
        <v>300</v>
      </c>
      <c r="C1" s="15"/>
      <c r="D1" s="14" t="s">
        <v>301</v>
      </c>
      <c r="F1" s="706" t="s">
        <v>302</v>
      </c>
      <c r="G1" s="706"/>
      <c r="H1" s="706"/>
      <c r="I1" s="706"/>
      <c r="J1" s="706"/>
      <c r="L1" s="706" t="s">
        <v>303</v>
      </c>
      <c r="M1" s="706"/>
      <c r="N1" s="706"/>
      <c r="O1" s="706"/>
      <c r="Q1" s="706" t="s">
        <v>304</v>
      </c>
      <c r="R1" s="706"/>
      <c r="S1" s="706"/>
      <c r="T1" s="706"/>
      <c r="V1" s="706" t="s">
        <v>305</v>
      </c>
      <c r="W1" s="706"/>
      <c r="X1" s="706"/>
      <c r="Y1" s="706"/>
      <c r="AA1" s="706" t="s">
        <v>306</v>
      </c>
      <c r="AB1" s="706"/>
      <c r="AC1" s="706"/>
      <c r="AD1" s="706"/>
    </row>
    <row r="2" spans="1:39" ht="16">
      <c r="B2" s="14" t="s">
        <v>307</v>
      </c>
      <c r="C2" s="15"/>
      <c r="D2" s="14" t="s">
        <v>308</v>
      </c>
      <c r="F2" s="16" t="s">
        <v>309</v>
      </c>
      <c r="G2" s="16" t="s">
        <v>310</v>
      </c>
      <c r="H2" s="16"/>
      <c r="I2" s="16" t="s">
        <v>311</v>
      </c>
      <c r="J2" s="16" t="s">
        <v>312</v>
      </c>
      <c r="L2" s="16" t="s">
        <v>309</v>
      </c>
      <c r="M2" s="16" t="s">
        <v>310</v>
      </c>
      <c r="N2" s="16"/>
      <c r="O2" s="16" t="s">
        <v>311</v>
      </c>
      <c r="Q2" s="16" t="s">
        <v>309</v>
      </c>
      <c r="R2" s="16" t="s">
        <v>310</v>
      </c>
      <c r="S2" s="16"/>
      <c r="T2" s="16" t="s">
        <v>311</v>
      </c>
      <c r="V2" s="16" t="s">
        <v>309</v>
      </c>
      <c r="W2" s="16" t="s">
        <v>310</v>
      </c>
      <c r="X2" s="16"/>
      <c r="Y2" s="16" t="s">
        <v>311</v>
      </c>
      <c r="AA2" s="16" t="s">
        <v>309</v>
      </c>
      <c r="AB2" s="16" t="s">
        <v>310</v>
      </c>
      <c r="AC2" s="16"/>
      <c r="AD2" s="16" t="s">
        <v>311</v>
      </c>
      <c r="AG2" t="s">
        <v>313</v>
      </c>
      <c r="AI2" t="s">
        <v>314</v>
      </c>
      <c r="AM2" t="s">
        <v>315</v>
      </c>
    </row>
    <row r="3" spans="1:39" ht="32">
      <c r="B3" s="14" t="s">
        <v>316</v>
      </c>
      <c r="C3" s="15"/>
      <c r="D3" s="14" t="s">
        <v>317</v>
      </c>
      <c r="F3" s="16">
        <v>1</v>
      </c>
      <c r="G3" s="16" t="s">
        <v>318</v>
      </c>
      <c r="H3" s="16" t="str">
        <f>CONCATENATE(F3,"-",G3)</f>
        <v>1-Rara vez</v>
      </c>
      <c r="I3" s="16" t="s">
        <v>319</v>
      </c>
      <c r="J3" s="16" t="s">
        <v>320</v>
      </c>
      <c r="L3" s="14">
        <v>1</v>
      </c>
      <c r="M3" s="16" t="s">
        <v>321</v>
      </c>
      <c r="N3" s="16" t="str">
        <f>CONCATENATE(L3,"-",M3)</f>
        <v>1-Insignificante</v>
      </c>
      <c r="O3" s="16" t="s">
        <v>322</v>
      </c>
      <c r="Q3" s="14">
        <v>1</v>
      </c>
      <c r="R3" s="16" t="s">
        <v>321</v>
      </c>
      <c r="S3" s="16" t="str">
        <f>CONCATENATE(Q3,"-",R3)</f>
        <v>1-Insignificante</v>
      </c>
      <c r="T3" s="16" t="s">
        <v>323</v>
      </c>
      <c r="V3" s="14">
        <v>1</v>
      </c>
      <c r="W3" s="16" t="s">
        <v>321</v>
      </c>
      <c r="X3" s="16" t="str">
        <f>CONCATENATE(V3,"-",W3)</f>
        <v>1-Insignificante</v>
      </c>
      <c r="Y3" s="16" t="s">
        <v>324</v>
      </c>
      <c r="AA3" s="14">
        <v>1</v>
      </c>
      <c r="AB3" s="16" t="s">
        <v>321</v>
      </c>
      <c r="AC3" s="16" t="str">
        <f>CONCATENATE(AA3,"-",AB3)</f>
        <v>1-Insignificante</v>
      </c>
      <c r="AD3" s="16"/>
      <c r="AG3" t="s">
        <v>325</v>
      </c>
      <c r="AI3" t="s">
        <v>326</v>
      </c>
      <c r="AK3" t="s">
        <v>113</v>
      </c>
      <c r="AM3" t="s">
        <v>79</v>
      </c>
    </row>
    <row r="4" spans="1:39" ht="32">
      <c r="B4" s="14" t="s">
        <v>327</v>
      </c>
      <c r="C4" s="15"/>
      <c r="D4" s="14" t="s">
        <v>328</v>
      </c>
      <c r="F4" s="16">
        <v>2</v>
      </c>
      <c r="G4" s="16" t="s">
        <v>329</v>
      </c>
      <c r="H4" s="16" t="str">
        <f>CONCATENATE(F4,"-",G4)</f>
        <v>2-Improbable</v>
      </c>
      <c r="I4" s="16" t="s">
        <v>330</v>
      </c>
      <c r="J4" s="16" t="s">
        <v>331</v>
      </c>
      <c r="L4" s="16">
        <v>2</v>
      </c>
      <c r="M4" s="16" t="s">
        <v>332</v>
      </c>
      <c r="N4" s="16" t="str">
        <f>CONCATENATE(L4,"-",M4)</f>
        <v>2-Menor</v>
      </c>
      <c r="O4" s="16" t="s">
        <v>333</v>
      </c>
      <c r="Q4" s="16">
        <v>2</v>
      </c>
      <c r="R4" s="16" t="s">
        <v>332</v>
      </c>
      <c r="S4" s="16" t="str">
        <f>CONCATENATE(Q4,"-",R4)</f>
        <v>2-Menor</v>
      </c>
      <c r="T4" s="16" t="s">
        <v>334</v>
      </c>
      <c r="V4" s="16">
        <v>2</v>
      </c>
      <c r="W4" s="16" t="s">
        <v>332</v>
      </c>
      <c r="X4" s="16" t="str">
        <f>CONCATENATE(V4,"-",W4)</f>
        <v>2-Menor</v>
      </c>
      <c r="Y4" s="16" t="s">
        <v>335</v>
      </c>
      <c r="AA4" s="16">
        <v>2</v>
      </c>
      <c r="AB4" s="16" t="s">
        <v>332</v>
      </c>
      <c r="AC4" s="16" t="str">
        <f>CONCATENATE(AA4,"-",AB4)</f>
        <v>2-Menor</v>
      </c>
      <c r="AD4" s="16"/>
      <c r="AG4" t="s">
        <v>336</v>
      </c>
      <c r="AI4" t="s">
        <v>337</v>
      </c>
      <c r="AK4" t="s">
        <v>112</v>
      </c>
    </row>
    <row r="5" spans="1:39" ht="32">
      <c r="B5" s="14" t="s">
        <v>338</v>
      </c>
      <c r="C5" s="15"/>
      <c r="D5" s="14" t="s">
        <v>216</v>
      </c>
      <c r="F5" s="16">
        <v>3</v>
      </c>
      <c r="G5" s="16" t="s">
        <v>339</v>
      </c>
      <c r="H5" s="16" t="str">
        <f>CONCATENATE(F5,"-",G5)</f>
        <v>3-Posible</v>
      </c>
      <c r="I5" s="16" t="s">
        <v>340</v>
      </c>
      <c r="J5" s="16" t="s">
        <v>341</v>
      </c>
      <c r="L5" s="16">
        <v>3</v>
      </c>
      <c r="M5" s="16" t="s">
        <v>138</v>
      </c>
      <c r="N5" s="16" t="str">
        <f>CONCATENATE(L5,"-",M5)</f>
        <v>3-Moderado</v>
      </c>
      <c r="O5" s="16" t="s">
        <v>342</v>
      </c>
      <c r="Q5" s="16">
        <v>3</v>
      </c>
      <c r="R5" s="16" t="s">
        <v>138</v>
      </c>
      <c r="S5" s="16" t="str">
        <f>CONCATENATE(Q5,"-",R5)</f>
        <v>3-Moderado</v>
      </c>
      <c r="T5" s="16" t="s">
        <v>343</v>
      </c>
      <c r="V5" s="16">
        <v>3</v>
      </c>
      <c r="W5" s="16" t="s">
        <v>138</v>
      </c>
      <c r="X5" s="16" t="str">
        <f>CONCATENATE(V5,"-",W5)</f>
        <v>3-Moderado</v>
      </c>
      <c r="Y5" s="16" t="s">
        <v>344</v>
      </c>
      <c r="AA5" s="16">
        <v>3</v>
      </c>
      <c r="AB5" s="16" t="s">
        <v>138</v>
      </c>
      <c r="AC5" s="16" t="str">
        <f>CONCATENATE(AA5,"-",AB5)</f>
        <v>3-Moderado</v>
      </c>
      <c r="AD5" s="16" t="s">
        <v>345</v>
      </c>
      <c r="AG5" t="s">
        <v>346</v>
      </c>
      <c r="AI5" t="s">
        <v>347</v>
      </c>
    </row>
    <row r="6" spans="1:39" ht="48">
      <c r="B6" s="14" t="s">
        <v>348</v>
      </c>
      <c r="C6" s="15"/>
      <c r="D6" s="14" t="s">
        <v>349</v>
      </c>
      <c r="F6" s="16">
        <v>4</v>
      </c>
      <c r="G6" s="16" t="s">
        <v>350</v>
      </c>
      <c r="H6" s="16" t="str">
        <f>CONCATENATE(F6,"-",G6)</f>
        <v>4-Probable</v>
      </c>
      <c r="I6" s="16" t="s">
        <v>351</v>
      </c>
      <c r="J6" s="16" t="s">
        <v>352</v>
      </c>
      <c r="L6" s="16">
        <v>4</v>
      </c>
      <c r="M6" s="16" t="s">
        <v>207</v>
      </c>
      <c r="N6" s="16" t="str">
        <f>CONCATENATE(L6,"-",M6)</f>
        <v>4-Mayor</v>
      </c>
      <c r="O6" s="16" t="s">
        <v>353</v>
      </c>
      <c r="Q6" s="16">
        <v>4</v>
      </c>
      <c r="R6" s="16" t="s">
        <v>207</v>
      </c>
      <c r="S6" s="16" t="str">
        <f>CONCATENATE(Q6,"-",R6)</f>
        <v>4-Mayor</v>
      </c>
      <c r="T6" s="16" t="s">
        <v>354</v>
      </c>
      <c r="V6" s="16">
        <v>4</v>
      </c>
      <c r="W6" s="16" t="s">
        <v>207</v>
      </c>
      <c r="X6" s="16" t="str">
        <f>CONCATENATE(V6,"-",W6)</f>
        <v>4-Mayor</v>
      </c>
      <c r="Y6" s="16" t="s">
        <v>355</v>
      </c>
      <c r="AA6" s="16">
        <v>4</v>
      </c>
      <c r="AB6" s="16" t="s">
        <v>207</v>
      </c>
      <c r="AC6" s="16" t="str">
        <f>CONCATENATE(AA6,"-",AB6)</f>
        <v>4-Mayor</v>
      </c>
      <c r="AD6" s="16" t="s">
        <v>356</v>
      </c>
      <c r="AG6" t="s">
        <v>328</v>
      </c>
      <c r="AI6" t="s">
        <v>357</v>
      </c>
    </row>
    <row r="7" spans="1:39" ht="32">
      <c r="B7" s="17" t="s">
        <v>358</v>
      </c>
      <c r="D7" s="14" t="s">
        <v>359</v>
      </c>
      <c r="F7" s="16">
        <v>5</v>
      </c>
      <c r="G7" s="16" t="s">
        <v>360</v>
      </c>
      <c r="H7" s="16" t="str">
        <f>CONCATENATE(F7,"-",G7)</f>
        <v>5-Casi seguro</v>
      </c>
      <c r="I7" s="16" t="s">
        <v>361</v>
      </c>
      <c r="J7" s="16" t="s">
        <v>362</v>
      </c>
      <c r="L7" s="16">
        <v>5</v>
      </c>
      <c r="M7" s="16" t="s">
        <v>363</v>
      </c>
      <c r="N7" s="16" t="str">
        <f>CONCATENATE(L7,"-",M7)</f>
        <v>5-Catastrofico</v>
      </c>
      <c r="O7" s="16" t="s">
        <v>364</v>
      </c>
      <c r="Q7" s="16">
        <v>5</v>
      </c>
      <c r="R7" s="16" t="s">
        <v>363</v>
      </c>
      <c r="S7" s="16" t="str">
        <f>CONCATENATE(Q7,"-",R7)</f>
        <v>5-Catastrofico</v>
      </c>
      <c r="T7" s="16" t="s">
        <v>365</v>
      </c>
      <c r="V7" s="16">
        <v>5</v>
      </c>
      <c r="W7" s="16" t="s">
        <v>363</v>
      </c>
      <c r="X7" s="16" t="str">
        <f>CONCATENATE(V7,"-",W7)</f>
        <v>5-Catastrofico</v>
      </c>
      <c r="Y7" s="16" t="s">
        <v>366</v>
      </c>
      <c r="AA7" s="16">
        <v>5</v>
      </c>
      <c r="AB7" s="16" t="s">
        <v>363</v>
      </c>
      <c r="AC7" s="16" t="str">
        <f>CONCATENATE(AA7,"-",AB7)</f>
        <v>5-Catastrofico</v>
      </c>
      <c r="AD7" s="16" t="s">
        <v>367</v>
      </c>
    </row>
    <row r="8" spans="1:39">
      <c r="B8" s="17" t="s">
        <v>368</v>
      </c>
      <c r="D8" s="17" t="s">
        <v>369</v>
      </c>
    </row>
    <row r="15" spans="1:39">
      <c r="A15" s="773" t="s">
        <v>302</v>
      </c>
      <c r="B15" s="18"/>
      <c r="C15" s="774" t="s">
        <v>79</v>
      </c>
      <c r="D15" s="774"/>
      <c r="E15" s="774"/>
      <c r="F15" s="774"/>
      <c r="G15" s="774"/>
    </row>
    <row r="16" spans="1:39">
      <c r="A16" s="773"/>
      <c r="B16" s="18"/>
      <c r="C16" s="18" t="s">
        <v>370</v>
      </c>
      <c r="D16" s="18" t="s">
        <v>371</v>
      </c>
      <c r="E16" s="18" t="s">
        <v>372</v>
      </c>
      <c r="F16" s="18" t="s">
        <v>373</v>
      </c>
      <c r="G16" s="18" t="s">
        <v>374</v>
      </c>
    </row>
    <row r="17" spans="1:7">
      <c r="A17" s="773"/>
      <c r="B17" s="18" t="s">
        <v>375</v>
      </c>
      <c r="C17" s="19">
        <v>1</v>
      </c>
      <c r="D17" s="19">
        <v>2</v>
      </c>
      <c r="E17" s="20">
        <v>3</v>
      </c>
      <c r="F17" s="21">
        <v>4</v>
      </c>
      <c r="G17" s="22">
        <v>5</v>
      </c>
    </row>
    <row r="18" spans="1:7">
      <c r="A18" s="773"/>
      <c r="B18" s="18" t="s">
        <v>203</v>
      </c>
      <c r="C18" s="23">
        <v>2</v>
      </c>
      <c r="D18" s="23">
        <v>4</v>
      </c>
      <c r="E18" s="20">
        <v>6</v>
      </c>
      <c r="F18" s="24">
        <v>8</v>
      </c>
      <c r="G18" s="22">
        <v>10</v>
      </c>
    </row>
    <row r="19" spans="1:7">
      <c r="A19" s="773"/>
      <c r="B19" s="18" t="s">
        <v>167</v>
      </c>
      <c r="C19" s="23">
        <v>3</v>
      </c>
      <c r="D19" s="20">
        <v>6</v>
      </c>
      <c r="E19" s="24">
        <v>9</v>
      </c>
      <c r="F19" s="22">
        <v>12</v>
      </c>
      <c r="G19" s="22">
        <v>15</v>
      </c>
    </row>
    <row r="20" spans="1:7">
      <c r="A20" s="773"/>
      <c r="B20" s="18" t="s">
        <v>376</v>
      </c>
      <c r="C20" s="20">
        <v>4</v>
      </c>
      <c r="D20" s="24">
        <v>8</v>
      </c>
      <c r="E20" s="24">
        <v>12</v>
      </c>
      <c r="F20" s="22">
        <v>16</v>
      </c>
      <c r="G20" s="25">
        <v>20</v>
      </c>
    </row>
    <row r="21" spans="1:7">
      <c r="A21" s="773"/>
      <c r="B21" s="18" t="s">
        <v>377</v>
      </c>
      <c r="C21" s="24">
        <v>5</v>
      </c>
      <c r="D21" s="24">
        <v>10</v>
      </c>
      <c r="E21" s="22">
        <v>15</v>
      </c>
      <c r="F21" s="22">
        <v>20</v>
      </c>
      <c r="G21" s="25">
        <v>25</v>
      </c>
    </row>
    <row r="25" spans="1:7">
      <c r="B25" t="s">
        <v>378</v>
      </c>
      <c r="C25" t="s">
        <v>379</v>
      </c>
      <c r="D25">
        <v>11</v>
      </c>
      <c r="E25" t="s">
        <v>380</v>
      </c>
      <c r="F25">
        <v>1</v>
      </c>
    </row>
    <row r="26" spans="1:7">
      <c r="C26" t="s">
        <v>381</v>
      </c>
      <c r="D26">
        <v>12</v>
      </c>
      <c r="E26" t="s">
        <v>382</v>
      </c>
      <c r="F26">
        <v>2</v>
      </c>
    </row>
    <row r="27" spans="1:7">
      <c r="C27" t="s">
        <v>383</v>
      </c>
      <c r="D27">
        <v>13</v>
      </c>
      <c r="E27" t="s">
        <v>384</v>
      </c>
      <c r="F27">
        <v>3</v>
      </c>
    </row>
    <row r="28" spans="1:7">
      <c r="C28" t="s">
        <v>385</v>
      </c>
      <c r="D28">
        <v>14</v>
      </c>
      <c r="E28" t="s">
        <v>386</v>
      </c>
      <c r="F28">
        <v>4</v>
      </c>
    </row>
    <row r="29" spans="1:7">
      <c r="C29" t="s">
        <v>387</v>
      </c>
      <c r="D29">
        <v>15</v>
      </c>
      <c r="E29" t="s">
        <v>388</v>
      </c>
      <c r="F29">
        <v>5</v>
      </c>
    </row>
    <row r="30" spans="1:7">
      <c r="B30" t="s">
        <v>389</v>
      </c>
      <c r="C30" t="s">
        <v>379</v>
      </c>
      <c r="D30">
        <v>21</v>
      </c>
      <c r="E30" t="s">
        <v>382</v>
      </c>
      <c r="F30">
        <v>6</v>
      </c>
    </row>
    <row r="31" spans="1:7">
      <c r="C31" t="s">
        <v>381</v>
      </c>
      <c r="D31">
        <v>22</v>
      </c>
      <c r="E31" t="s">
        <v>390</v>
      </c>
      <c r="F31">
        <v>7</v>
      </c>
    </row>
    <row r="32" spans="1:7">
      <c r="C32" t="s">
        <v>383</v>
      </c>
      <c r="D32">
        <v>23</v>
      </c>
      <c r="E32" t="s">
        <v>391</v>
      </c>
      <c r="F32">
        <v>8</v>
      </c>
    </row>
    <row r="33" spans="2:6">
      <c r="C33" t="s">
        <v>385</v>
      </c>
      <c r="D33">
        <v>24</v>
      </c>
      <c r="E33" t="s">
        <v>392</v>
      </c>
      <c r="F33">
        <v>9</v>
      </c>
    </row>
    <row r="34" spans="2:6">
      <c r="C34" t="s">
        <v>387</v>
      </c>
      <c r="D34">
        <v>25</v>
      </c>
      <c r="E34" t="s">
        <v>393</v>
      </c>
      <c r="F34">
        <v>10</v>
      </c>
    </row>
    <row r="35" spans="2:6">
      <c r="B35" t="s">
        <v>394</v>
      </c>
      <c r="C35" t="s">
        <v>379</v>
      </c>
      <c r="D35">
        <v>31</v>
      </c>
      <c r="E35" t="s">
        <v>395</v>
      </c>
      <c r="F35">
        <v>11</v>
      </c>
    </row>
    <row r="36" spans="2:6">
      <c r="C36" t="s">
        <v>381</v>
      </c>
      <c r="D36">
        <v>32</v>
      </c>
      <c r="E36" t="s">
        <v>391</v>
      </c>
      <c r="F36">
        <v>12</v>
      </c>
    </row>
    <row r="37" spans="2:6">
      <c r="C37" t="s">
        <v>383</v>
      </c>
      <c r="D37">
        <v>33</v>
      </c>
      <c r="E37" t="s">
        <v>396</v>
      </c>
      <c r="F37">
        <v>13</v>
      </c>
    </row>
    <row r="38" spans="2:6">
      <c r="C38" t="s">
        <v>385</v>
      </c>
      <c r="D38">
        <v>34</v>
      </c>
      <c r="E38" t="s">
        <v>397</v>
      </c>
      <c r="F38">
        <v>14</v>
      </c>
    </row>
    <row r="39" spans="2:6">
      <c r="C39" t="s">
        <v>387</v>
      </c>
      <c r="D39">
        <v>35</v>
      </c>
      <c r="E39" t="s">
        <v>398</v>
      </c>
      <c r="F39">
        <v>15</v>
      </c>
    </row>
    <row r="40" spans="2:6">
      <c r="B40" t="s">
        <v>399</v>
      </c>
      <c r="C40" t="s">
        <v>379</v>
      </c>
      <c r="D40">
        <v>41</v>
      </c>
      <c r="E40" t="s">
        <v>400</v>
      </c>
      <c r="F40">
        <v>16</v>
      </c>
    </row>
    <row r="41" spans="2:6">
      <c r="C41" t="s">
        <v>381</v>
      </c>
      <c r="D41">
        <v>42</v>
      </c>
      <c r="E41" t="s">
        <v>392</v>
      </c>
      <c r="F41">
        <v>17</v>
      </c>
    </row>
    <row r="42" spans="2:6">
      <c r="C42" t="s">
        <v>383</v>
      </c>
      <c r="D42">
        <v>43</v>
      </c>
      <c r="E42" t="s">
        <v>401</v>
      </c>
      <c r="F42">
        <v>18</v>
      </c>
    </row>
    <row r="43" spans="2:6">
      <c r="C43" t="s">
        <v>385</v>
      </c>
      <c r="D43">
        <v>44</v>
      </c>
      <c r="E43" t="s">
        <v>402</v>
      </c>
      <c r="F43">
        <v>19</v>
      </c>
    </row>
    <row r="44" spans="2:6">
      <c r="C44" t="s">
        <v>387</v>
      </c>
      <c r="D44">
        <v>45</v>
      </c>
      <c r="E44" t="s">
        <v>199</v>
      </c>
      <c r="F44">
        <v>20</v>
      </c>
    </row>
    <row r="45" spans="2:6">
      <c r="B45" t="s">
        <v>403</v>
      </c>
      <c r="C45" t="s">
        <v>379</v>
      </c>
      <c r="D45">
        <v>51</v>
      </c>
      <c r="E45" t="s">
        <v>404</v>
      </c>
      <c r="F45">
        <v>21</v>
      </c>
    </row>
    <row r="46" spans="2:6">
      <c r="C46" t="s">
        <v>381</v>
      </c>
      <c r="D46">
        <v>52</v>
      </c>
      <c r="E46" t="s">
        <v>219</v>
      </c>
      <c r="F46">
        <v>22</v>
      </c>
    </row>
    <row r="47" spans="2:6">
      <c r="C47" t="s">
        <v>383</v>
      </c>
      <c r="D47">
        <v>53</v>
      </c>
      <c r="E47" t="s">
        <v>398</v>
      </c>
      <c r="F47">
        <v>23</v>
      </c>
    </row>
    <row r="48" spans="2:6">
      <c r="C48" t="s">
        <v>385</v>
      </c>
      <c r="D48">
        <v>54</v>
      </c>
      <c r="E48" t="s">
        <v>199</v>
      </c>
      <c r="F48">
        <v>24</v>
      </c>
    </row>
    <row r="49" spans="2:6">
      <c r="C49" t="s">
        <v>387</v>
      </c>
      <c r="D49">
        <v>55</v>
      </c>
      <c r="E49" t="s">
        <v>405</v>
      </c>
      <c r="F49">
        <v>25</v>
      </c>
    </row>
    <row r="53" spans="2:6">
      <c r="B53" t="s">
        <v>378</v>
      </c>
      <c r="C53" t="s">
        <v>406</v>
      </c>
      <c r="D53">
        <v>5</v>
      </c>
      <c r="E53" t="s">
        <v>407</v>
      </c>
    </row>
    <row r="54" spans="2:6">
      <c r="C54" t="s">
        <v>408</v>
      </c>
      <c r="D54">
        <v>10</v>
      </c>
      <c r="E54" t="s">
        <v>219</v>
      </c>
    </row>
    <row r="55" spans="2:6">
      <c r="C55" t="s">
        <v>409</v>
      </c>
      <c r="D55">
        <v>20</v>
      </c>
      <c r="E55" t="s">
        <v>199</v>
      </c>
    </row>
    <row r="56" spans="2:6">
      <c r="B56" t="s">
        <v>389</v>
      </c>
      <c r="C56" t="s">
        <v>410</v>
      </c>
      <c r="D56">
        <v>10</v>
      </c>
      <c r="E56" t="s">
        <v>411</v>
      </c>
    </row>
    <row r="57" spans="2:6">
      <c r="C57" t="s">
        <v>412</v>
      </c>
      <c r="D57">
        <v>20</v>
      </c>
      <c r="E57" t="s">
        <v>413</v>
      </c>
    </row>
    <row r="58" spans="2:6">
      <c r="C58" t="s">
        <v>414</v>
      </c>
      <c r="D58">
        <v>40</v>
      </c>
      <c r="E58" t="s">
        <v>415</v>
      </c>
    </row>
    <row r="59" spans="2:6">
      <c r="B59" t="s">
        <v>394</v>
      </c>
      <c r="C59" t="s">
        <v>410</v>
      </c>
      <c r="D59">
        <v>15</v>
      </c>
      <c r="E59" t="s">
        <v>416</v>
      </c>
    </row>
    <row r="60" spans="2:6">
      <c r="C60" t="s">
        <v>412</v>
      </c>
      <c r="D60">
        <v>30</v>
      </c>
      <c r="E60" t="s">
        <v>417</v>
      </c>
    </row>
    <row r="61" spans="2:6">
      <c r="C61" t="s">
        <v>414</v>
      </c>
      <c r="D61">
        <v>60</v>
      </c>
      <c r="E61" t="s">
        <v>234</v>
      </c>
    </row>
    <row r="62" spans="2:6">
      <c r="B62" t="s">
        <v>399</v>
      </c>
      <c r="C62" t="s">
        <v>410</v>
      </c>
      <c r="D62">
        <v>20</v>
      </c>
      <c r="E62" t="s">
        <v>413</v>
      </c>
    </row>
    <row r="63" spans="2:6">
      <c r="C63" t="s">
        <v>412</v>
      </c>
      <c r="D63">
        <v>40</v>
      </c>
      <c r="E63" t="s">
        <v>415</v>
      </c>
    </row>
    <row r="64" spans="2:6">
      <c r="C64" t="s">
        <v>414</v>
      </c>
      <c r="D64">
        <v>80</v>
      </c>
      <c r="E64" t="s">
        <v>418</v>
      </c>
    </row>
    <row r="65" spans="2:5">
      <c r="B65" t="s">
        <v>403</v>
      </c>
      <c r="C65" t="s">
        <v>410</v>
      </c>
      <c r="D65">
        <v>25</v>
      </c>
      <c r="E65" t="s">
        <v>405</v>
      </c>
    </row>
    <row r="66" spans="2:5">
      <c r="C66" t="s">
        <v>412</v>
      </c>
      <c r="D66">
        <v>50</v>
      </c>
      <c r="E66" t="s">
        <v>419</v>
      </c>
    </row>
    <row r="67" spans="2:5">
      <c r="C67" t="s">
        <v>414</v>
      </c>
      <c r="D67">
        <v>100</v>
      </c>
      <c r="E67" t="s">
        <v>420</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Gestión de Riesgos</vt:lpstr>
      <vt:lpstr>Riesgos de Corrupción</vt:lpstr>
      <vt:lpstr>Racionalización de trámites</vt:lpstr>
      <vt:lpstr>RendiciónCuentas</vt:lpstr>
      <vt:lpstr>Atención al Ciudadano</vt:lpstr>
      <vt:lpstr>Tranparencia y Acceso a Inf. </vt:lpstr>
      <vt:lpstr>Participación Ciudadana</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LINA MARIA SANCHEZ RIVAS</cp:lastModifiedBy>
  <cp:lastPrinted>2019-01-30T16:42:27Z</cp:lastPrinted>
  <dcterms:created xsi:type="dcterms:W3CDTF">2017-01-23T15:51:20Z</dcterms:created>
  <dcterms:modified xsi:type="dcterms:W3CDTF">2021-10-23T01:54:27Z</dcterms:modified>
</cp:coreProperties>
</file>