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omero\Documents\publicaciones web 2023\publicaciones web 2024\"/>
    </mc:Choice>
  </mc:AlternateContent>
  <bookViews>
    <workbookView xWindow="0" yWindow="0" windowWidth="24000" windowHeight="9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9" i="1" l="1"/>
  <c r="U49" i="1"/>
  <c r="I48" i="1"/>
  <c r="AD47" i="1"/>
  <c r="AC47" i="1"/>
  <c r="AA47" i="1"/>
  <c r="Y47" i="1"/>
  <c r="W47" i="1"/>
  <c r="AD46" i="1"/>
  <c r="AC46" i="1"/>
  <c r="AA46" i="1"/>
  <c r="Y46" i="1"/>
  <c r="W46" i="1"/>
  <c r="AD45" i="1"/>
  <c r="AC45" i="1"/>
  <c r="AA45" i="1"/>
  <c r="Y45" i="1"/>
  <c r="W45" i="1"/>
  <c r="AD44" i="1"/>
  <c r="AC44" i="1"/>
  <c r="AA44" i="1"/>
  <c r="Y44" i="1"/>
  <c r="W44" i="1"/>
  <c r="AD43" i="1"/>
  <c r="AC43" i="1"/>
  <c r="AA43" i="1"/>
  <c r="Y43" i="1"/>
  <c r="W43" i="1"/>
  <c r="AD42" i="1"/>
  <c r="AC42" i="1"/>
  <c r="AA42" i="1"/>
  <c r="Y42" i="1"/>
  <c r="W42" i="1"/>
  <c r="AD41" i="1"/>
  <c r="AC41" i="1"/>
  <c r="AA41" i="1"/>
  <c r="Y41" i="1"/>
  <c r="W41" i="1"/>
  <c r="AD40" i="1"/>
  <c r="AC40" i="1"/>
  <c r="AA40" i="1"/>
  <c r="Y40" i="1"/>
  <c r="W40" i="1"/>
  <c r="AD39" i="1"/>
  <c r="AC39" i="1"/>
  <c r="AA39" i="1"/>
  <c r="Y39" i="1"/>
  <c r="W39" i="1"/>
  <c r="AD38" i="1"/>
  <c r="AC38" i="1"/>
  <c r="AA38" i="1"/>
  <c r="Y38" i="1"/>
  <c r="W38" i="1"/>
  <c r="AA37" i="1"/>
  <c r="Y37" i="1"/>
  <c r="U37" i="1"/>
  <c r="S37" i="1"/>
  <c r="Q37" i="1"/>
  <c r="O37" i="1"/>
  <c r="M37" i="1"/>
  <c r="K37" i="1"/>
  <c r="I37" i="1"/>
  <c r="AD37" i="1" s="1"/>
  <c r="G37" i="1"/>
  <c r="W37" i="1" s="1"/>
  <c r="D37" i="1"/>
  <c r="AD36" i="1"/>
  <c r="AC36" i="1"/>
  <c r="AA36" i="1"/>
  <c r="Y36" i="1"/>
  <c r="W36" i="1"/>
  <c r="AD35" i="1"/>
  <c r="AC35" i="1"/>
  <c r="AA35" i="1"/>
  <c r="Y35" i="1"/>
  <c r="W35" i="1"/>
  <c r="AD34" i="1"/>
  <c r="AC34" i="1"/>
  <c r="AA34" i="1"/>
  <c r="Y34" i="1"/>
  <c r="W34" i="1"/>
  <c r="AD33" i="1"/>
  <c r="AC33" i="1"/>
  <c r="AA33" i="1"/>
  <c r="Y33" i="1"/>
  <c r="W33" i="1"/>
  <c r="AD32" i="1"/>
  <c r="AC32" i="1"/>
  <c r="AA32" i="1"/>
  <c r="Y32" i="1"/>
  <c r="W32" i="1"/>
  <c r="U31" i="1"/>
  <c r="U30" i="1" s="1"/>
  <c r="U21" i="1" s="1"/>
  <c r="S31" i="1"/>
  <c r="S49" i="1" s="1"/>
  <c r="Q31" i="1"/>
  <c r="Q49" i="1" s="1"/>
  <c r="AC49" i="1" s="1"/>
  <c r="O31" i="1"/>
  <c r="O49" i="1" s="1"/>
  <c r="M31" i="1"/>
  <c r="K31" i="1"/>
  <c r="K30" i="1" s="1"/>
  <c r="I31" i="1"/>
  <c r="Y31" i="1" s="1"/>
  <c r="G31" i="1"/>
  <c r="D31" i="1"/>
  <c r="O30" i="1"/>
  <c r="M30" i="1"/>
  <c r="M21" i="1" s="1"/>
  <c r="I30" i="1"/>
  <c r="AD29" i="1"/>
  <c r="AC29" i="1"/>
  <c r="AA29" i="1"/>
  <c r="Y29" i="1"/>
  <c r="W29" i="1"/>
  <c r="AD28" i="1"/>
  <c r="AC28" i="1"/>
  <c r="AA28" i="1"/>
  <c r="Y28" i="1"/>
  <c r="W28" i="1"/>
  <c r="AD27" i="1"/>
  <c r="AC27" i="1"/>
  <c r="AA27" i="1"/>
  <c r="Y27" i="1"/>
  <c r="W27" i="1"/>
  <c r="AD26" i="1"/>
  <c r="AC26" i="1"/>
  <c r="AA26" i="1"/>
  <c r="Y26" i="1"/>
  <c r="W26" i="1"/>
  <c r="AD25" i="1"/>
  <c r="AC25" i="1"/>
  <c r="AA25" i="1"/>
  <c r="Y25" i="1"/>
  <c r="W25" i="1"/>
  <c r="Y24" i="1"/>
  <c r="U24" i="1"/>
  <c r="U48" i="1" s="1"/>
  <c r="S24" i="1"/>
  <c r="Q24" i="1"/>
  <c r="O24" i="1"/>
  <c r="M24" i="1"/>
  <c r="M48" i="1" s="1"/>
  <c r="K24" i="1"/>
  <c r="I24" i="1"/>
  <c r="AD24" i="1" s="1"/>
  <c r="G24" i="1"/>
  <c r="D24" i="1"/>
  <c r="O21" i="1"/>
  <c r="D20" i="1"/>
  <c r="E20" i="1" s="1"/>
  <c r="AA18" i="1"/>
  <c r="W18" i="1"/>
  <c r="AA17" i="1"/>
  <c r="AA20" i="1" s="1"/>
  <c r="AB20" i="1" s="1"/>
  <c r="W17" i="1"/>
  <c r="W20" i="1" s="1"/>
  <c r="X20" i="1" s="1"/>
  <c r="G17" i="1"/>
  <c r="G20" i="1" s="1"/>
  <c r="H20" i="1" s="1"/>
  <c r="D30" i="1" l="1"/>
  <c r="D21" i="1" s="1"/>
  <c r="P46" i="1" s="1"/>
  <c r="AA31" i="1"/>
  <c r="K21" i="1"/>
  <c r="AA24" i="1"/>
  <c r="W24" i="1"/>
  <c r="AA49" i="1"/>
  <c r="Q48" i="1"/>
  <c r="AC48" i="1" s="1"/>
  <c r="E45" i="1"/>
  <c r="E28" i="1"/>
  <c r="Y30" i="1"/>
  <c r="H41" i="1"/>
  <c r="H43" i="1"/>
  <c r="K48" i="1"/>
  <c r="K17" i="1"/>
  <c r="H28" i="1"/>
  <c r="AD31" i="1"/>
  <c r="AD49" i="1" s="1"/>
  <c r="AC37" i="1"/>
  <c r="L39" i="1"/>
  <c r="L45" i="1"/>
  <c r="L47" i="1"/>
  <c r="K49" i="1"/>
  <c r="P25" i="1"/>
  <c r="T40" i="1"/>
  <c r="E47" i="1"/>
  <c r="AC24" i="1"/>
  <c r="L26" i="1"/>
  <c r="L28" i="1"/>
  <c r="G30" i="1"/>
  <c r="Q30" i="1"/>
  <c r="Q21" i="1" s="1"/>
  <c r="AC21" i="1" s="1"/>
  <c r="E32" i="1"/>
  <c r="T33" i="1"/>
  <c r="E36" i="1"/>
  <c r="P39" i="1"/>
  <c r="P43" i="1"/>
  <c r="P45" i="1"/>
  <c r="P47" i="1"/>
  <c r="T38" i="1"/>
  <c r="E41" i="1"/>
  <c r="T44" i="1"/>
  <c r="T46" i="1"/>
  <c r="T25" i="1"/>
  <c r="AC31" i="1"/>
  <c r="L35" i="1"/>
  <c r="G49" i="1"/>
  <c r="I21" i="1"/>
  <c r="P26" i="1"/>
  <c r="P28" i="1"/>
  <c r="S30" i="1"/>
  <c r="S21" i="1" s="1"/>
  <c r="AC30" i="1"/>
  <c r="W31" i="1"/>
  <c r="H32" i="1"/>
  <c r="H34" i="1"/>
  <c r="E38" i="1"/>
  <c r="T39" i="1"/>
  <c r="E40" i="1"/>
  <c r="T43" i="1"/>
  <c r="E44" i="1"/>
  <c r="E46" i="1"/>
  <c r="T47" i="1"/>
  <c r="O48" i="1"/>
  <c r="Y48" i="1"/>
  <c r="E26" i="1"/>
  <c r="T29" i="1"/>
  <c r="L34" i="1"/>
  <c r="L36" i="1"/>
  <c r="H38" i="1"/>
  <c r="H44" i="1"/>
  <c r="H46" i="1"/>
  <c r="E39" i="1"/>
  <c r="T27" i="1"/>
  <c r="E25" i="1"/>
  <c r="T28" i="1"/>
  <c r="L32" i="1"/>
  <c r="H27" i="1"/>
  <c r="H29" i="1"/>
  <c r="P32" i="1"/>
  <c r="L38" i="1"/>
  <c r="L40" i="1"/>
  <c r="L44" i="1"/>
  <c r="L46" i="1"/>
  <c r="L25" i="1"/>
  <c r="E31" i="1"/>
  <c r="T32" i="1"/>
  <c r="T34" i="1"/>
  <c r="E35" i="1"/>
  <c r="T36" i="1"/>
  <c r="P42" i="1"/>
  <c r="P44" i="1"/>
  <c r="P40" i="1" l="1"/>
  <c r="L29" i="1"/>
  <c r="AB29" i="1" s="1"/>
  <c r="P36" i="1"/>
  <c r="E27" i="1"/>
  <c r="H42" i="1"/>
  <c r="H33" i="1"/>
  <c r="E42" i="1"/>
  <c r="L33" i="1"/>
  <c r="L31" i="1" s="1"/>
  <c r="E37" i="1"/>
  <c r="T35" i="1"/>
  <c r="T31" i="1" s="1"/>
  <c r="T30" i="1" s="1"/>
  <c r="L43" i="1"/>
  <c r="X43" i="1" s="1"/>
  <c r="H26" i="1"/>
  <c r="H39" i="1"/>
  <c r="AB39" i="1" s="1"/>
  <c r="P38" i="1"/>
  <c r="L27" i="1"/>
  <c r="X27" i="1" s="1"/>
  <c r="P34" i="1"/>
  <c r="P31" i="1" s="1"/>
  <c r="P49" i="1" s="1"/>
  <c r="T26" i="1"/>
  <c r="H40" i="1"/>
  <c r="T41" i="1"/>
  <c r="P29" i="1"/>
  <c r="E34" i="1"/>
  <c r="E21" i="1"/>
  <c r="L41" i="1"/>
  <c r="L37" i="1" s="1"/>
  <c r="D23" i="1"/>
  <c r="E23" i="1" s="1"/>
  <c r="E30" i="1"/>
  <c r="P35" i="1"/>
  <c r="H47" i="1"/>
  <c r="X47" i="1" s="1"/>
  <c r="T42" i="1"/>
  <c r="E33" i="1"/>
  <c r="L42" i="1"/>
  <c r="H25" i="1"/>
  <c r="P27" i="1"/>
  <c r="E29" i="1"/>
  <c r="T45" i="1"/>
  <c r="H36" i="1"/>
  <c r="AB36" i="1" s="1"/>
  <c r="E43" i="1"/>
  <c r="P41" i="1"/>
  <c r="P33" i="1"/>
  <c r="H45" i="1"/>
  <c r="H35" i="1"/>
  <c r="AB35" i="1" s="1"/>
  <c r="D48" i="1"/>
  <c r="E48" i="1" s="1"/>
  <c r="E24" i="1"/>
  <c r="E15" i="1" s="1"/>
  <c r="T24" i="1"/>
  <c r="P37" i="1"/>
  <c r="AB27" i="1"/>
  <c r="P24" i="1"/>
  <c r="AB25" i="1"/>
  <c r="X25" i="1"/>
  <c r="H24" i="1"/>
  <c r="X36" i="1"/>
  <c r="U22" i="1"/>
  <c r="Q22" i="1"/>
  <c r="Y21" i="1"/>
  <c r="M22" i="1"/>
  <c r="W30" i="1"/>
  <c r="G48" i="1"/>
  <c r="AA30" i="1"/>
  <c r="AA48" i="1" s="1"/>
  <c r="G21" i="1"/>
  <c r="X45" i="1"/>
  <c r="K20" i="1"/>
  <c r="L20" i="1" s="1"/>
  <c r="L21" i="1" s="1"/>
  <c r="O17" i="1"/>
  <c r="AB46" i="1"/>
  <c r="X46" i="1"/>
  <c r="X34" i="1"/>
  <c r="AB43" i="1"/>
  <c r="S48" i="1"/>
  <c r="AB44" i="1"/>
  <c r="X44" i="1"/>
  <c r="AB32" i="1"/>
  <c r="X32" i="1"/>
  <c r="T37" i="1"/>
  <c r="X28" i="1"/>
  <c r="AB28" i="1"/>
  <c r="AD30" i="1"/>
  <c r="AD48" i="1" s="1"/>
  <c r="AD20" i="1" s="1"/>
  <c r="AB38" i="1"/>
  <c r="X38" i="1"/>
  <c r="AB42" i="1"/>
  <c r="X42" i="1"/>
  <c r="X26" i="1"/>
  <c r="AB26" i="1"/>
  <c r="X39" i="1"/>
  <c r="AB40" i="1"/>
  <c r="X40" i="1"/>
  <c r="X41" i="1" l="1"/>
  <c r="AB41" i="1"/>
  <c r="AB45" i="1"/>
  <c r="H37" i="1"/>
  <c r="H31" i="1"/>
  <c r="X29" i="1"/>
  <c r="L24" i="1"/>
  <c r="X35" i="1"/>
  <c r="AB33" i="1"/>
  <c r="AB34" i="1"/>
  <c r="AB47" i="1"/>
  <c r="X33" i="1"/>
  <c r="X31" i="1" s="1"/>
  <c r="X30" i="1" s="1"/>
  <c r="P30" i="1"/>
  <c r="L48" i="1"/>
  <c r="L30" i="1"/>
  <c r="K23" i="1"/>
  <c r="L23" i="1" s="1"/>
  <c r="K22" i="1"/>
  <c r="W21" i="1"/>
  <c r="W23" i="1"/>
  <c r="G23" i="1"/>
  <c r="H23" i="1" s="1"/>
  <c r="G22" i="1"/>
  <c r="H22" i="1" s="1"/>
  <c r="H21" i="1"/>
  <c r="X21" i="1" s="1"/>
  <c r="X23" i="1" s="1"/>
  <c r="AA21" i="1"/>
  <c r="AA22" i="1"/>
  <c r="X37" i="1"/>
  <c r="AB37" i="1"/>
  <c r="O20" i="1"/>
  <c r="S17" i="1"/>
  <c r="S20" i="1" s="1"/>
  <c r="T20" i="1" s="1"/>
  <c r="T21" i="1" s="1"/>
  <c r="H48" i="1"/>
  <c r="W48" i="1"/>
  <c r="X48" i="1" s="1"/>
  <c r="X24" i="1"/>
  <c r="L49" i="1"/>
  <c r="AB24" i="1"/>
  <c r="AB31" i="1"/>
  <c r="AB30" i="1" s="1"/>
  <c r="H30" i="1" l="1"/>
  <c r="X49" i="1"/>
  <c r="AB49" i="1"/>
  <c r="P20" i="1"/>
  <c r="P21" i="1" s="1"/>
  <c r="P48" i="1"/>
  <c r="T48" i="1"/>
  <c r="O23" i="1"/>
  <c r="S23" i="1"/>
  <c r="W22" i="1"/>
  <c r="X22" i="1" s="1"/>
  <c r="L22" i="1"/>
  <c r="O22" i="1"/>
  <c r="AB48" i="1"/>
  <c r="AA23" i="1"/>
  <c r="AB23" i="1" s="1"/>
  <c r="AB21" i="1"/>
  <c r="S22" i="1" l="1"/>
  <c r="T22" i="1" s="1"/>
  <c r="P22" i="1"/>
  <c r="T23" i="1"/>
  <c r="T49" i="1"/>
  <c r="P23" i="1"/>
</calcChain>
</file>

<file path=xl/comments1.xml><?xml version="1.0" encoding="utf-8"?>
<comments xmlns="http://schemas.openxmlformats.org/spreadsheetml/2006/main">
  <authors>
    <author>Leonardo Arturo Gomez Rodriguez</author>
    <author>PRESUPUESTO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PRESUPUESTO TOTAL DE LA E.S.E. Revizar Decreto 1769 del 94. Art. 1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SOLO COLOCAR EL INCREMENTO, ES DECIR SI EL PPTO INICIAL TUVO ALGUN INCREMENTO, SOLO SE DEBE COLOCAR EL VALOR QUE INCREMENTO, EL CONSOLIDADO SUMA AUTOMATICAMENTE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SOLO COLOCAR EL INCREMENTO, ES DECIR SI EL PPTO INICIAL TUVO ALGUN INCREMENTO, SOLO SE DEBE COLOCAR EL VALOR QUE INCREMENTO, EL CONSOLIDADO SUMA AUTOMATICAMENTE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SOLO COLOCAR EL INCREMENTO, ES DECIR SI EL PPTO INICIAL TUVO ALGUN INCREMENTO, SOLO SE DEBE COLOCAR EL VALOR QUE INCREMENTO, EL CONSOLIDADO SUMA AUTOMATICAMENTE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SOLO COLOCAR EL INCREMENTO, ES DECIR SI EL PPTO INICIAL TUVO ALGUN INCREMENTO, SOLO SE DEBE COLOCAR EL VALOR QUE INCREMENTO, EL CONSOLIDADO SUMA AUTOMATICAMENTE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El 5% minimo para inverson en mantenimiento Hospitalario.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Recurso a invertir en mantenimiento en el año 2020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acción de infraestructura 2020 </t>
        </r>
        <r>
          <rPr>
            <b/>
            <sz val="9"/>
            <color indexed="81"/>
            <rFont val="Tahoma"/>
            <family val="2"/>
          </rPr>
          <t>Sub Total Edificaciones.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Leonardo Arturo Gomez Rodriguez:</t>
        </r>
        <r>
          <rPr>
            <sz val="9"/>
            <color indexed="81"/>
            <rFont val="Tahoma"/>
            <family val="2"/>
          </rPr>
          <t xml:space="preserve">
PORCENTAJE DEL CONCEPTO EN AVANCE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Nómina, Construcción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1" shapeId="0">
      <text>
        <r>
          <rPr>
            <b/>
            <sz val="9"/>
            <color indexed="81"/>
            <rFont val="Tahoma"/>
            <family val="2"/>
          </rPr>
          <t>Nómina, Construcción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5" authorId="1" shapeId="0">
      <text>
        <r>
          <rPr>
            <b/>
            <sz val="9"/>
            <color indexed="81"/>
            <rFont val="Tahoma"/>
            <family val="2"/>
          </rPr>
          <t>Nómina, Construcción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acción de infraestructura 2020 </t>
        </r>
        <r>
          <rPr>
            <b/>
            <sz val="9"/>
            <color indexed="81"/>
            <rFont val="Tahoma"/>
            <family val="2"/>
          </rPr>
          <t>Sub Total Instalaciones Fisicas.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Nómina, 
Caja menor, Planta eléctrica, purificadores de agua, Construcción, Herramientas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1" shapeId="0">
      <text>
        <r>
          <rPr>
            <b/>
            <sz val="9"/>
            <color indexed="81"/>
            <rFont val="Tahoma"/>
            <family val="2"/>
          </rPr>
          <t>Nómina, 
Caja menor, Planta eléctrica, purificadores de agua, Construcción, Herramientas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" authorId="1" shapeId="0">
      <text>
        <r>
          <rPr>
            <b/>
            <sz val="9"/>
            <color indexed="81"/>
            <rFont val="Tahoma"/>
            <family val="2"/>
          </rPr>
          <t>Nómina, 
Caja menor, Planta eléctrica, purificadores de agua, Construcción, Herramientas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>Nómina, 
Caja menor, Planta eléctrica, purificadores de agua, Construcción, Herramientas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acción de infraestructura 2020 </t>
        </r>
        <r>
          <rPr>
            <b/>
            <sz val="9"/>
            <color indexed="81"/>
            <rFont val="Tahoma"/>
            <family val="2"/>
          </rPr>
          <t>Sub Total Sistema de Redes.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acción de infraestructura 2020 </t>
        </r>
        <r>
          <rPr>
            <b/>
            <sz val="9"/>
            <color indexed="81"/>
            <rFont val="Tahoma"/>
            <family val="2"/>
          </rPr>
          <t>Sub Total Areas Adyacentes.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Instalaciones físicas</t>
        </r>
      </text>
    </comment>
    <comment ref="K28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Instalaciones físicas</t>
        </r>
      </text>
    </comment>
    <comment ref="S28" authorId="1" shapeId="0">
      <text>
        <r>
          <rPr>
            <b/>
            <sz val="9"/>
            <color indexed="81"/>
            <rFont val="Tahoma"/>
            <family val="2"/>
          </rPr>
          <t>Nómina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Instalaciones físicas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acción de infraestructura 2020 </t>
        </r>
        <r>
          <rPr>
            <b/>
            <sz val="9"/>
            <color indexed="81"/>
            <rFont val="Tahoma"/>
            <family val="2"/>
          </rPr>
          <t xml:space="preserve">Sub Total Otros.
</t>
        </r>
        <r>
          <rPr>
            <sz val="9"/>
            <color indexed="81"/>
            <rFont val="Tahoma"/>
            <family val="2"/>
          </rPr>
          <t>Mantenimientos diferentes a los especificados en los items propuestos.</t>
        </r>
      </text>
    </comment>
    <comment ref="G29" authorId="1" shapeId="0">
      <text>
        <r>
          <rPr>
            <b/>
            <sz val="9"/>
            <color indexed="81"/>
            <rFont val="Tahoma"/>
            <family val="2"/>
          </rPr>
          <t>Nómina, Extintores, Residuos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1" shapeId="0">
      <text>
        <r>
          <rPr>
            <b/>
            <sz val="9"/>
            <color indexed="81"/>
            <rFont val="Tahoma"/>
            <family val="2"/>
          </rPr>
          <t>Nómina, Extintores, Residuos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9" authorId="1" shapeId="0">
      <text>
        <r>
          <rPr>
            <b/>
            <sz val="9"/>
            <color indexed="81"/>
            <rFont val="Tahoma"/>
            <family val="2"/>
          </rPr>
          <t>Nómina, Extintores, Residuos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Fumigación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>Nómina, Extintores, Residuos,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Fumigación, Alquileres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>Resultado del Plan de Accion de la Dotacion2020.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</rPr>
          <t>Honorarios biomédica, repuestos biomédicos, Desagregar vrs. equipos biomédicos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1" shapeId="0">
      <text>
        <r>
          <rPr>
            <b/>
            <sz val="9"/>
            <color indexed="81"/>
            <rFont val="Tahoma"/>
            <family val="2"/>
          </rPr>
          <t xml:space="preserve">Honorarios biomédica, repuestos biomédicos, Desagregar vrs. equipos biomédicos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1" shapeId="0">
      <text>
        <r>
          <rPr>
            <b/>
            <sz val="9"/>
            <color indexed="81"/>
            <rFont val="Tahoma"/>
            <family val="2"/>
          </rPr>
          <t xml:space="preserve">Honorarios biomédica, repuestos biomédicos, Desagregar vrs. equipos biomédicos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>Resultado del Plan de Accion de la Dotacion2020.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>Resultado del Plan de Accion de la Dotacion2020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Honorarios biomédica, repuestos biomédicos, Desagregar vrs. equipos biomédicos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" authorId="1" shapeId="0">
      <text>
        <r>
          <rPr>
            <b/>
            <sz val="9"/>
            <color indexed="81"/>
            <rFont val="Tahoma"/>
            <family val="2"/>
          </rPr>
          <t xml:space="preserve">Honorarios biomédica, repuestos biomédicos, Desagregar vrs. equipos biomédicos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Ing. Leonardo Gomez:</t>
        </r>
        <r>
          <rPr>
            <sz val="9"/>
            <color indexed="81"/>
            <rFont val="Tahoma"/>
            <family val="2"/>
          </rPr>
          <t xml:space="preserve">
Resultado del Plan de Accion de la Dotacion2020.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>Resultado del Plan de Accion de la Dotacion2020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>Resultado del Plan de Accion de la Dotacion2020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2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2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3" authorId="1" shapeId="0">
      <text>
        <r>
          <rPr>
            <b/>
            <sz val="9"/>
            <color indexed="81"/>
            <rFont val="Tahoma"/>
            <family val="2"/>
          </rPr>
          <t>Repuestos vehículos, Deducir vr mano de obra mantenimiento ambulancia y llevarlo a Equipo de transporte ambulancia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1" shapeId="0">
      <text>
        <r>
          <rPr>
            <b/>
            <sz val="9"/>
            <color indexed="81"/>
            <rFont val="Tahoma"/>
            <family val="2"/>
          </rPr>
          <t>Repuestos vehículos, Deducir vr mano de obra mantenimiento ambulancia y llevarlo a Equipo de transporte ambulancia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3" authorId="1" shapeId="0">
      <text>
        <r>
          <rPr>
            <b/>
            <sz val="9"/>
            <color indexed="81"/>
            <rFont val="Tahoma"/>
            <family val="2"/>
          </rPr>
          <t>Repuestos vehículos y mano de obra mantenimiento vehículos, Deducir vr  mano de obra mantenimiento ambulancia y llevarlo a Equipo de transporte ambulancia</t>
        </r>
      </text>
    </comment>
    <comment ref="S43" authorId="1" shapeId="0">
      <text>
        <r>
          <rPr>
            <b/>
            <sz val="9"/>
            <color indexed="81"/>
            <rFont val="Tahoma"/>
            <family val="2"/>
          </rPr>
          <t>Repuestos vehículos y mano de obra mantenimiento vehículos, Deducir vr  mano de obra mantenimiento ambulancia y llevarlo a Equipo de transporte ambulancia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4" authorId="1" shapeId="0">
      <text>
        <r>
          <rPr>
            <b/>
            <sz val="9"/>
            <color indexed="81"/>
            <rFont val="Tahoma"/>
            <family val="2"/>
          </rPr>
          <t>Asignar vrs. administrativos deducidos de aires, informática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1" shapeId="0">
      <text>
        <r>
          <rPr>
            <b/>
            <sz val="9"/>
            <color indexed="81"/>
            <rFont val="Tahoma"/>
            <family val="2"/>
          </rPr>
          <t>Asignar vrs. administrativos deducidos de aires, informática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5" authorId="1" shapeId="0">
      <text>
        <r>
          <rPr>
            <b/>
            <sz val="9"/>
            <color indexed="81"/>
            <rFont val="Tahoma"/>
            <family val="2"/>
          </rPr>
          <t>Repuestos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Repuestos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5" authorId="1" shapeId="0">
      <text>
        <r>
          <rPr>
            <b/>
            <sz val="9"/>
            <color indexed="81"/>
            <rFont val="Tahoma"/>
            <family val="2"/>
          </rPr>
          <t>Repuestos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5" authorId="1" shapeId="0">
      <text>
        <r>
          <rPr>
            <b/>
            <sz val="9"/>
            <color indexed="81"/>
            <rFont val="Tahoma"/>
            <family val="2"/>
          </rPr>
          <t>REPUESTOS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6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6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6" authorId="1" shapeId="0">
      <text>
        <r>
          <rPr>
            <b/>
            <sz val="9"/>
            <color indexed="81"/>
            <rFont val="Tahoma"/>
            <family val="2"/>
          </rPr>
          <t>Deducir  vr. administrativo y llevarlo a apoyo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 xml:space="preserve">Ing. Leonardo Gomez:
</t>
        </r>
        <r>
          <rPr>
            <sz val="9"/>
            <color indexed="81"/>
            <rFont val="Tahoma"/>
            <family val="2"/>
          </rPr>
          <t xml:space="preserve">Resultado del Plan de Accion de la Dotacion2020.
</t>
        </r>
      </text>
    </comment>
    <comment ref="G47" authorId="1" shapeId="0">
      <text>
        <r>
          <rPr>
            <b/>
            <sz val="9"/>
            <color indexed="81"/>
            <rFont val="Tahoma"/>
            <family val="2"/>
          </rPr>
          <t>Repuestos, Mano de obra mantenimiento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1" shapeId="0">
      <text>
        <r>
          <rPr>
            <b/>
            <sz val="9"/>
            <color indexed="81"/>
            <rFont val="Tahoma"/>
            <family val="2"/>
          </rPr>
          <t>Repuestos, Mano de obra mantenimiento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7" authorId="1" shapeId="0">
      <text>
        <r>
          <rPr>
            <b/>
            <sz val="9"/>
            <color indexed="81"/>
            <rFont val="Tahoma"/>
            <family val="2"/>
          </rPr>
          <t>Repuestos, mano de obra mantenimiento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<sst xmlns="http://schemas.openxmlformats.org/spreadsheetml/2006/main" count="85" uniqueCount="75">
  <si>
    <t>SECRETARÍA DE SALUD DE CUNDINAMARCA</t>
  </si>
  <si>
    <t>DIRECCIÓN DE INSECCIÓN VIGILANCIA Y CONTROL</t>
  </si>
  <si>
    <t>PROCESO MANTENIMIENTO DE LA INFRAESTRUCTURA Y LA DOTACIÓN HOSPITALARIA</t>
  </si>
  <si>
    <t>PERIODO</t>
  </si>
  <si>
    <t>NOMBRE DE E.S.E.</t>
  </si>
  <si>
    <t>PERIODO DE PRIMER      TRIMESTRE</t>
  </si>
  <si>
    <t>ENE A MAR</t>
  </si>
  <si>
    <t>NOMBRE DE GERENTE E.S.E.</t>
  </si>
  <si>
    <t>PERIODO DE SEGUNDO   TRIMESTRE</t>
  </si>
  <si>
    <t>ABRIL A JUNIO</t>
  </si>
  <si>
    <t>NOMBRE DE SUB GERENTE E.S.E.</t>
  </si>
  <si>
    <t>PERIODO DE TERCER      TRIMESTRE</t>
  </si>
  <si>
    <t>JULIO A SEPT</t>
  </si>
  <si>
    <t>NOMBRE ENCARGADO DE MANTENIMIENTO  E.S.E.</t>
  </si>
  <si>
    <t>PERIODO DE CUARTO     TRIMESTRE</t>
  </si>
  <si>
    <t>OCTUBRE A DIC</t>
  </si>
  <si>
    <t>NOMBRE DE REVISOR FISCAL E.S.E.</t>
  </si>
  <si>
    <t>NOMBRE DE CONTADOR DE E.S.E.</t>
  </si>
  <si>
    <t>ITEMS</t>
  </si>
  <si>
    <t>CONCEPTO</t>
  </si>
  <si>
    <t xml:space="preserve">INC % </t>
  </si>
  <si>
    <t>EJECUCIÓN 
PRIMER TRIMESTRE</t>
  </si>
  <si>
    <t>%AVANCE FINANCIERO 
(Plan Accion)</t>
  </si>
  <si>
    <t>% AVANCE FISICO 
(Plan Accion)</t>
  </si>
  <si>
    <t>EJECUCIÓN 
SEGUNDO TRIMESTRE</t>
  </si>
  <si>
    <t>EJECUCIÓN 
TERCER TRIMESTRE</t>
  </si>
  <si>
    <t>EJECUCIÓN 
CUARTO TRIMESTRE</t>
  </si>
  <si>
    <t>CONSOLIDADO PRIMER SEMESTRE</t>
  </si>
  <si>
    <t>INC %  EJECUTADO SEMESTRAL</t>
  </si>
  <si>
    <t>CONSOLIDADO SEGUNDO SEMESTRE Y/O ANUAL</t>
  </si>
  <si>
    <t>INC % $ EJECUTADO SEMESTRAL</t>
  </si>
  <si>
    <t>FECHA RECIBIDO</t>
  </si>
  <si>
    <t>TOTAL INGRESOS</t>
  </si>
  <si>
    <t>Valor contratos con la nación y con entidades territoriales</t>
  </si>
  <si>
    <t>5% Estipulado Circular Externa 029 y Decreto 1769 del 94</t>
  </si>
  <si>
    <t>Recursos asignados  a Mantenimiento Hospitalario</t>
  </si>
  <si>
    <t>Recursos ejecutados</t>
  </si>
  <si>
    <t>Diferencia</t>
  </si>
  <si>
    <t>MANTENIMIENTO DE LA INFRAESTRUCTURA</t>
  </si>
  <si>
    <t xml:space="preserve">Edificaciones </t>
  </si>
  <si>
    <t>Instalaciones Físicas</t>
  </si>
  <si>
    <t>Sistema de redes</t>
  </si>
  <si>
    <t>Áreas adyacentes</t>
  </si>
  <si>
    <t>Otros</t>
  </si>
  <si>
    <t>MANTENIMIENTO DE LA DOTACION</t>
  </si>
  <si>
    <t>Mantenimiento de Equipo Biomédico</t>
  </si>
  <si>
    <t>5,1,1</t>
  </si>
  <si>
    <t>Equipos de diagnostico</t>
  </si>
  <si>
    <t>5,1,2</t>
  </si>
  <si>
    <t>Equipos para analisis de laboratorio</t>
  </si>
  <si>
    <t>5,1,3</t>
  </si>
  <si>
    <t>Equipos de rehabilitacion</t>
  </si>
  <si>
    <t>5,1,4</t>
  </si>
  <si>
    <t>Equipos para tratamiento y mantenimiento de la vida</t>
  </si>
  <si>
    <t>5,1,5</t>
  </si>
  <si>
    <t>Equipos para prevencion y mantenimiento correctivo</t>
  </si>
  <si>
    <t>Mantenimiento de Equipo industrial  de uso hospitalario</t>
  </si>
  <si>
    <t>5,2,1</t>
  </si>
  <si>
    <t>Plantas eléctricas</t>
  </si>
  <si>
    <t>5,2,2</t>
  </si>
  <si>
    <t xml:space="preserve">Equipos de lavandería y cocina </t>
  </si>
  <si>
    <t>5,2,3</t>
  </si>
  <si>
    <t xml:space="preserve">Bombas de agua calderas </t>
  </si>
  <si>
    <t>5,2,4</t>
  </si>
  <si>
    <t>Autoclaves y esterilización</t>
  </si>
  <si>
    <t>5,2,5</t>
  </si>
  <si>
    <t>Refrigeración y aire acondicionado</t>
  </si>
  <si>
    <t>5,2,6</t>
  </si>
  <si>
    <t>Relacionados con servicios de apoyo</t>
  </si>
  <si>
    <t>5,2,7</t>
  </si>
  <si>
    <t>Muebles de uso administrativo y asistencial</t>
  </si>
  <si>
    <t>Equipos de Comunicaciones e informática,</t>
  </si>
  <si>
    <t>Equipo de transporte -ambulancia</t>
  </si>
  <si>
    <t>Valor real ejecutado Mantenimiento a la Fecha</t>
  </si>
  <si>
    <t>PPTO INICIAL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</si>
</sst>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\-dd\-mmm"/>
    <numFmt numFmtId="167" formatCode="#,##0\ _€"/>
    <numFmt numFmtId="168" formatCode="#,##0.00\ _€"/>
    <numFmt numFmtId="169" formatCode="#,##0.0\ _€"/>
    <numFmt numFmtId="170" formatCode="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 Unicode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onstantia"/>
      <family val="1"/>
    </font>
    <font>
      <b/>
      <sz val="16"/>
      <color theme="1"/>
      <name val="Constantia"/>
      <family val="1"/>
    </font>
    <font>
      <b/>
      <sz val="2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Constantia"/>
      <family val="1"/>
    </font>
    <font>
      <b/>
      <sz val="14"/>
      <color theme="1"/>
      <name val="Constantia"/>
      <family val="1"/>
    </font>
    <font>
      <b/>
      <sz val="11"/>
      <name val="Calibri"/>
      <family val="2"/>
      <scheme val="minor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b/>
      <sz val="11"/>
      <color theme="1"/>
      <name val="Traditional Arabic"/>
      <family val="1"/>
    </font>
    <font>
      <b/>
      <sz val="10"/>
      <name val="Arial"/>
      <family val="2"/>
    </font>
    <font>
      <sz val="11"/>
      <color theme="1"/>
      <name val="Constantia"/>
      <family val="1"/>
    </font>
    <font>
      <sz val="10"/>
      <color theme="1"/>
      <name val="Traditional Arabic"/>
      <family val="1"/>
    </font>
    <font>
      <sz val="10"/>
      <color theme="1"/>
      <name val="Arial"/>
      <family val="2"/>
    </font>
    <font>
      <sz val="11"/>
      <color theme="1"/>
      <name val="Traditional Arabic"/>
      <family val="1"/>
    </font>
    <font>
      <sz val="10"/>
      <color theme="1"/>
      <name val="Tahoma"/>
      <family val="2"/>
    </font>
    <font>
      <sz val="12"/>
      <color theme="1"/>
      <name val="Traditional Arabi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5">
    <xf numFmtId="0" fontId="0" fillId="0" borderId="0" xfId="0"/>
    <xf numFmtId="0" fontId="1" fillId="0" borderId="7" xfId="2" applyBorder="1" applyAlignment="1" applyProtection="1">
      <alignment horizontal="center"/>
    </xf>
    <xf numFmtId="0" fontId="1" fillId="0" borderId="0" xfId="2" applyBorder="1" applyProtection="1"/>
    <xf numFmtId="164" fontId="0" fillId="0" borderId="0" xfId="3" applyFont="1" applyBorder="1" applyAlignment="1" applyProtection="1">
      <alignment horizontal="center"/>
    </xf>
    <xf numFmtId="9" fontId="0" fillId="0" borderId="0" xfId="4" applyFont="1" applyBorder="1" applyAlignment="1" applyProtection="1">
      <alignment horizontal="center"/>
    </xf>
    <xf numFmtId="9" fontId="0" fillId="0" borderId="0" xfId="4" applyFont="1" applyBorder="1" applyProtection="1"/>
    <xf numFmtId="10" fontId="0" fillId="0" borderId="0" xfId="1" applyNumberFormat="1" applyFont="1" applyBorder="1" applyProtection="1"/>
    <xf numFmtId="10" fontId="1" fillId="0" borderId="0" xfId="1" applyNumberFormat="1" applyFont="1" applyBorder="1" applyProtection="1"/>
    <xf numFmtId="164" fontId="0" fillId="0" borderId="0" xfId="3" applyFont="1" applyBorder="1" applyProtection="1"/>
    <xf numFmtId="9" fontId="0" fillId="0" borderId="0" xfId="1" applyFont="1" applyBorder="1" applyProtection="1"/>
    <xf numFmtId="9" fontId="0" fillId="0" borderId="8" xfId="1" applyFont="1" applyBorder="1" applyProtection="1"/>
    <xf numFmtId="0" fontId="4" fillId="0" borderId="11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/>
    </xf>
    <xf numFmtId="0" fontId="7" fillId="0" borderId="19" xfId="2" applyFont="1" applyBorder="1" applyAlignment="1" applyProtection="1">
      <alignment horizontal="justify" vertical="center"/>
    </xf>
    <xf numFmtId="164" fontId="8" fillId="0" borderId="20" xfId="3" applyFont="1" applyFill="1" applyBorder="1" applyAlignment="1" applyProtection="1">
      <alignment horizontal="left"/>
    </xf>
    <xf numFmtId="165" fontId="0" fillId="0" borderId="0" xfId="5" applyFont="1" applyBorder="1" applyProtection="1"/>
    <xf numFmtId="9" fontId="1" fillId="0" borderId="0" xfId="1" applyFont="1" applyBorder="1" applyProtection="1"/>
    <xf numFmtId="9" fontId="1" fillId="0" borderId="8" xfId="1" applyFont="1" applyBorder="1" applyProtection="1"/>
    <xf numFmtId="0" fontId="7" fillId="0" borderId="27" xfId="2" applyFont="1" applyBorder="1" applyAlignment="1" applyProtection="1">
      <alignment horizontal="justify" vertical="center"/>
    </xf>
    <xf numFmtId="164" fontId="8" fillId="0" borderId="28" xfId="3" applyFont="1" applyBorder="1" applyAlignment="1" applyProtection="1">
      <alignment horizontal="left"/>
    </xf>
    <xf numFmtId="0" fontId="1" fillId="0" borderId="0" xfId="2" applyFill="1" applyBorder="1" applyProtection="1"/>
    <xf numFmtId="0" fontId="1" fillId="0" borderId="7" xfId="2" applyFill="1" applyBorder="1" applyProtection="1"/>
    <xf numFmtId="9" fontId="0" fillId="0" borderId="0" xfId="4" applyFont="1" applyFill="1" applyBorder="1" applyAlignment="1" applyProtection="1">
      <alignment horizontal="center"/>
    </xf>
    <xf numFmtId="0" fontId="1" fillId="0" borderId="0" xfId="2" applyFill="1" applyBorder="1" applyProtection="1">
      <protection locked="0"/>
    </xf>
    <xf numFmtId="9" fontId="5" fillId="0" borderId="0" xfId="4" applyFont="1" applyFill="1" applyBorder="1" applyAlignment="1" applyProtection="1">
      <alignment horizontal="justify" vertical="center"/>
    </xf>
    <xf numFmtId="165" fontId="0" fillId="0" borderId="0" xfId="5" applyFont="1" applyFill="1" applyBorder="1" applyProtection="1"/>
    <xf numFmtId="9" fontId="1" fillId="0" borderId="0" xfId="1" applyFont="1" applyFill="1" applyBorder="1" applyProtection="1"/>
    <xf numFmtId="9" fontId="1" fillId="0" borderId="8" xfId="1" applyFont="1" applyFill="1" applyBorder="1" applyProtection="1"/>
    <xf numFmtId="9" fontId="12" fillId="4" borderId="38" xfId="4" applyFont="1" applyFill="1" applyBorder="1" applyAlignment="1" applyProtection="1">
      <alignment horizontal="center" vertical="center" wrapText="1"/>
    </xf>
    <xf numFmtId="9" fontId="12" fillId="5" borderId="38" xfId="4" applyFont="1" applyFill="1" applyBorder="1" applyAlignment="1" applyProtection="1">
      <alignment horizontal="center" vertical="center" wrapText="1"/>
    </xf>
    <xf numFmtId="9" fontId="12" fillId="6" borderId="43" xfId="1" applyFont="1" applyFill="1" applyBorder="1" applyAlignment="1" applyProtection="1">
      <alignment horizontal="center" vertical="center" wrapText="1"/>
    </xf>
    <xf numFmtId="10" fontId="12" fillId="6" borderId="40" xfId="1" applyNumberFormat="1" applyFont="1" applyFill="1" applyBorder="1" applyAlignment="1" applyProtection="1">
      <alignment horizontal="center" vertical="center" wrapText="1"/>
    </xf>
    <xf numFmtId="9" fontId="12" fillId="6" borderId="44" xfId="1" applyFont="1" applyFill="1" applyBorder="1" applyAlignment="1" applyProtection="1">
      <alignment horizontal="center" vertical="center" wrapText="1"/>
    </xf>
    <xf numFmtId="10" fontId="12" fillId="6" borderId="45" xfId="1" applyNumberFormat="1" applyFont="1" applyFill="1" applyBorder="1" applyAlignment="1" applyProtection="1">
      <alignment horizontal="center" vertical="center" wrapText="1"/>
    </xf>
    <xf numFmtId="9" fontId="6" fillId="4" borderId="37" xfId="4" applyFont="1" applyFill="1" applyBorder="1" applyAlignment="1" applyProtection="1">
      <alignment horizontal="center" wrapText="1"/>
    </xf>
    <xf numFmtId="9" fontId="6" fillId="5" borderId="37" xfId="4" applyFont="1" applyFill="1" applyBorder="1" applyAlignment="1" applyProtection="1">
      <alignment horizontal="center" wrapText="1"/>
    </xf>
    <xf numFmtId="10" fontId="6" fillId="6" borderId="50" xfId="1" applyNumberFormat="1" applyFont="1" applyFill="1" applyBorder="1" applyAlignment="1" applyProtection="1">
      <alignment horizontal="center" wrapText="1"/>
    </xf>
    <xf numFmtId="10" fontId="6" fillId="6" borderId="51" xfId="1" applyNumberFormat="1" applyFont="1" applyFill="1" applyBorder="1" applyAlignment="1" applyProtection="1">
      <alignment horizontal="center" wrapText="1"/>
    </xf>
    <xf numFmtId="10" fontId="6" fillId="6" borderId="53" xfId="1" applyNumberFormat="1" applyFont="1" applyFill="1" applyBorder="1" applyAlignment="1" applyProtection="1">
      <alignment horizontal="center" wrapText="1"/>
    </xf>
    <xf numFmtId="10" fontId="6" fillId="6" borderId="54" xfId="1" applyNumberFormat="1" applyFont="1" applyFill="1" applyBorder="1" applyAlignment="1" applyProtection="1">
      <alignment horizontal="center" wrapText="1"/>
    </xf>
    <xf numFmtId="9" fontId="6" fillId="6" borderId="51" xfId="1" applyFont="1" applyFill="1" applyBorder="1" applyAlignment="1" applyProtection="1">
      <alignment horizontal="center" wrapText="1"/>
    </xf>
    <xf numFmtId="166" fontId="6" fillId="2" borderId="55" xfId="2" applyNumberFormat="1" applyFont="1" applyFill="1" applyBorder="1" applyAlignment="1" applyProtection="1">
      <alignment horizontal="center" wrapText="1"/>
    </xf>
    <xf numFmtId="166" fontId="6" fillId="2" borderId="56" xfId="2" applyNumberFormat="1" applyFont="1" applyFill="1" applyBorder="1" applyAlignment="1" applyProtection="1">
      <alignment horizontal="center" vertical="center" wrapText="1"/>
    </xf>
    <xf numFmtId="164" fontId="6" fillId="4" borderId="38" xfId="3" applyFont="1" applyFill="1" applyBorder="1" applyAlignment="1" applyProtection="1">
      <alignment horizontal="center" wrapText="1"/>
    </xf>
    <xf numFmtId="164" fontId="6" fillId="2" borderId="0" xfId="3" applyFont="1" applyFill="1" applyBorder="1" applyAlignment="1" applyProtection="1">
      <alignment horizontal="center" wrapText="1"/>
    </xf>
    <xf numFmtId="10" fontId="6" fillId="2" borderId="41" xfId="1" applyNumberFormat="1" applyFont="1" applyFill="1" applyBorder="1" applyAlignment="1" applyProtection="1">
      <alignment horizontal="center" wrapText="1"/>
    </xf>
    <xf numFmtId="10" fontId="6" fillId="2" borderId="57" xfId="1" applyNumberFormat="1" applyFont="1" applyFill="1" applyBorder="1" applyAlignment="1" applyProtection="1">
      <alignment horizontal="center" vertical="center" wrapText="1"/>
    </xf>
    <xf numFmtId="164" fontId="6" fillId="5" borderId="38" xfId="3" applyFont="1" applyFill="1" applyBorder="1" applyAlignment="1" applyProtection="1">
      <alignment horizontal="center" wrapText="1"/>
    </xf>
    <xf numFmtId="166" fontId="6" fillId="2" borderId="57" xfId="2" applyNumberFormat="1" applyFont="1" applyFill="1" applyBorder="1" applyAlignment="1" applyProtection="1">
      <alignment horizontal="center" wrapText="1"/>
    </xf>
    <xf numFmtId="10" fontId="6" fillId="2" borderId="57" xfId="1" applyNumberFormat="1" applyFont="1" applyFill="1" applyBorder="1" applyAlignment="1" applyProtection="1">
      <alignment horizontal="center" wrapText="1"/>
    </xf>
    <xf numFmtId="164" fontId="6" fillId="2" borderId="57" xfId="3" applyFont="1" applyFill="1" applyBorder="1" applyAlignment="1" applyProtection="1">
      <alignment horizontal="center" wrapText="1"/>
    </xf>
    <xf numFmtId="164" fontId="6" fillId="2" borderId="58" xfId="3" applyFont="1" applyFill="1" applyBorder="1" applyAlignment="1" applyProtection="1">
      <alignment horizontal="center" wrapText="1"/>
    </xf>
    <xf numFmtId="10" fontId="6" fillId="2" borderId="59" xfId="1" applyNumberFormat="1" applyFont="1" applyFill="1" applyBorder="1" applyAlignment="1" applyProtection="1">
      <alignment horizontal="center" wrapText="1"/>
    </xf>
    <xf numFmtId="9" fontId="6" fillId="2" borderId="57" xfId="1" applyFont="1" applyFill="1" applyBorder="1" applyAlignment="1" applyProtection="1">
      <alignment horizontal="center" wrapText="1"/>
    </xf>
    <xf numFmtId="9" fontId="6" fillId="2" borderId="60" xfId="1" applyFont="1" applyFill="1" applyBorder="1" applyAlignment="1" applyProtection="1">
      <alignment horizontal="center" wrapText="1"/>
    </xf>
    <xf numFmtId="167" fontId="15" fillId="7" borderId="61" xfId="2" applyNumberFormat="1" applyFont="1" applyFill="1" applyBorder="1" applyAlignment="1" applyProtection="1">
      <alignment horizontal="center" vertical="center" wrapText="1"/>
    </xf>
    <xf numFmtId="168" fontId="15" fillId="7" borderId="62" xfId="2" applyNumberFormat="1" applyFont="1" applyFill="1" applyBorder="1" applyAlignment="1" applyProtection="1">
      <alignment vertical="center" wrapText="1"/>
    </xf>
    <xf numFmtId="9" fontId="16" fillId="4" borderId="33" xfId="4" applyFont="1" applyFill="1" applyBorder="1" applyAlignment="1" applyProtection="1">
      <alignment horizontal="center" vertical="center" wrapText="1"/>
    </xf>
    <xf numFmtId="10" fontId="18" fillId="7" borderId="19" xfId="4" applyNumberFormat="1" applyFont="1" applyFill="1" applyBorder="1" applyAlignment="1" applyProtection="1">
      <alignment horizontal="center" vertical="center" wrapText="1"/>
    </xf>
    <xf numFmtId="164" fontId="17" fillId="7" borderId="47" xfId="3" applyFont="1" applyFill="1" applyBorder="1" applyAlignment="1" applyProtection="1">
      <alignment horizontal="right" vertical="center" wrapText="1"/>
    </xf>
    <xf numFmtId="10" fontId="19" fillId="2" borderId="11" xfId="1" applyNumberFormat="1" applyFont="1" applyFill="1" applyBorder="1" applyAlignment="1" applyProtection="1">
      <alignment vertical="center" wrapText="1"/>
    </xf>
    <xf numFmtId="10" fontId="19" fillId="2" borderId="16" xfId="1" applyNumberFormat="1" applyFont="1" applyFill="1" applyBorder="1" applyAlignment="1" applyProtection="1">
      <alignment vertical="center" wrapText="1"/>
    </xf>
    <xf numFmtId="9" fontId="16" fillId="5" borderId="3" xfId="4" applyFont="1" applyFill="1" applyBorder="1" applyAlignment="1" applyProtection="1">
      <alignment horizontal="center" vertical="center" wrapText="1"/>
    </xf>
    <xf numFmtId="9" fontId="16" fillId="5" borderId="33" xfId="4" applyFont="1" applyFill="1" applyBorder="1" applyAlignment="1" applyProtection="1">
      <alignment horizontal="center" vertical="center" wrapText="1"/>
    </xf>
    <xf numFmtId="164" fontId="17" fillId="6" borderId="47" xfId="3" applyFont="1" applyFill="1" applyBorder="1" applyAlignment="1" applyProtection="1">
      <alignment horizontal="right" vertical="center" wrapText="1"/>
    </xf>
    <xf numFmtId="10" fontId="19" fillId="2" borderId="14" xfId="1" applyNumberFormat="1" applyFont="1" applyFill="1" applyBorder="1" applyAlignment="1" applyProtection="1">
      <alignment horizontal="center" wrapText="1"/>
    </xf>
    <xf numFmtId="10" fontId="19" fillId="2" borderId="15" xfId="1" applyNumberFormat="1" applyFont="1" applyFill="1" applyBorder="1" applyAlignment="1" applyProtection="1">
      <alignment vertical="center" wrapText="1"/>
    </xf>
    <xf numFmtId="9" fontId="19" fillId="2" borderId="16" xfId="1" applyFont="1" applyFill="1" applyBorder="1" applyAlignment="1" applyProtection="1">
      <alignment horizontal="right" wrapText="1"/>
    </xf>
    <xf numFmtId="168" fontId="15" fillId="2" borderId="55" xfId="2" applyNumberFormat="1" applyFont="1" applyFill="1" applyBorder="1" applyAlignment="1" applyProtection="1">
      <alignment horizontal="center" vertical="center" wrapText="1"/>
    </xf>
    <xf numFmtId="168" fontId="15" fillId="2" borderId="56" xfId="2" applyNumberFormat="1" applyFont="1" applyFill="1" applyBorder="1" applyAlignment="1" applyProtection="1">
      <alignment vertical="center" wrapText="1"/>
    </xf>
    <xf numFmtId="9" fontId="16" fillId="4" borderId="38" xfId="4" applyFont="1" applyFill="1" applyBorder="1" applyAlignment="1" applyProtection="1">
      <alignment horizontal="center" vertical="center" wrapText="1"/>
    </xf>
    <xf numFmtId="10" fontId="19" fillId="2" borderId="39" xfId="1" applyNumberFormat="1" applyFont="1" applyFill="1" applyBorder="1" applyAlignment="1" applyProtection="1">
      <alignment vertical="center" wrapText="1"/>
    </xf>
    <xf numFmtId="10" fontId="19" fillId="2" borderId="24" xfId="1" applyNumberFormat="1" applyFont="1" applyFill="1" applyBorder="1" applyAlignment="1" applyProtection="1">
      <alignment vertical="center" wrapText="1"/>
    </xf>
    <xf numFmtId="9" fontId="16" fillId="5" borderId="8" xfId="4" applyFont="1" applyFill="1" applyBorder="1" applyAlignment="1" applyProtection="1">
      <alignment horizontal="center" vertical="center" wrapText="1"/>
    </xf>
    <xf numFmtId="9" fontId="16" fillId="5" borderId="38" xfId="4" applyFont="1" applyFill="1" applyBorder="1" applyAlignment="1" applyProtection="1">
      <alignment horizontal="center" vertical="center" wrapText="1"/>
    </xf>
    <xf numFmtId="164" fontId="17" fillId="9" borderId="47" xfId="3" applyFont="1" applyFill="1" applyBorder="1" applyAlignment="1" applyProtection="1">
      <alignment horizontal="right" vertical="center" wrapText="1"/>
    </xf>
    <xf numFmtId="10" fontId="19" fillId="2" borderId="43" xfId="1" applyNumberFormat="1" applyFont="1" applyFill="1" applyBorder="1" applyAlignment="1" applyProtection="1">
      <alignment horizontal="center" wrapText="1"/>
    </xf>
    <xf numFmtId="10" fontId="19" fillId="2" borderId="40" xfId="1" applyNumberFormat="1" applyFont="1" applyFill="1" applyBorder="1" applyAlignment="1" applyProtection="1">
      <alignment vertical="center" wrapText="1"/>
    </xf>
    <xf numFmtId="9" fontId="19" fillId="2" borderId="45" xfId="1" applyFont="1" applyFill="1" applyBorder="1" applyAlignment="1" applyProtection="1">
      <alignment horizontal="right" wrapText="1"/>
    </xf>
    <xf numFmtId="167" fontId="1" fillId="2" borderId="64" xfId="2" applyNumberFormat="1" applyFont="1" applyFill="1" applyBorder="1" applyAlignment="1" applyProtection="1">
      <alignment horizontal="center" vertical="center" wrapText="1"/>
    </xf>
    <xf numFmtId="168" fontId="20" fillId="2" borderId="65" xfId="2" applyNumberFormat="1" applyFont="1" applyFill="1" applyBorder="1" applyAlignment="1" applyProtection="1">
      <alignment vertical="center" wrapText="1"/>
    </xf>
    <xf numFmtId="9" fontId="21" fillId="4" borderId="38" xfId="4" applyFont="1" applyFill="1" applyBorder="1" applyAlignment="1" applyProtection="1">
      <alignment horizontal="center" wrapText="1"/>
    </xf>
    <xf numFmtId="164" fontId="22" fillId="2" borderId="20" xfId="3" applyFont="1" applyFill="1" applyBorder="1" applyAlignment="1" applyProtection="1">
      <alignment horizontal="right" vertical="center" wrapText="1"/>
    </xf>
    <xf numFmtId="10" fontId="22" fillId="2" borderId="19" xfId="1" applyNumberFormat="1" applyFont="1" applyFill="1" applyBorder="1" applyAlignment="1" applyProtection="1">
      <alignment vertical="center" wrapText="1"/>
    </xf>
    <xf numFmtId="10" fontId="22" fillId="2" borderId="24" xfId="1" applyNumberFormat="1" applyFont="1" applyFill="1" applyBorder="1" applyAlignment="1" applyProtection="1">
      <alignment vertical="center" wrapText="1"/>
    </xf>
    <xf numFmtId="9" fontId="21" fillId="5" borderId="8" xfId="4" applyFont="1" applyFill="1" applyBorder="1" applyAlignment="1" applyProtection="1">
      <alignment horizontal="center" wrapText="1"/>
    </xf>
    <xf numFmtId="9" fontId="21" fillId="5" borderId="38" xfId="4" applyFont="1" applyFill="1" applyBorder="1" applyAlignment="1" applyProtection="1">
      <alignment horizontal="center" wrapText="1"/>
    </xf>
    <xf numFmtId="10" fontId="7" fillId="2" borderId="22" xfId="1" applyNumberFormat="1" applyFont="1" applyFill="1" applyBorder="1" applyAlignment="1" applyProtection="1">
      <alignment horizontal="center" wrapText="1"/>
    </xf>
    <xf numFmtId="10" fontId="22" fillId="2" borderId="23" xfId="1" applyNumberFormat="1" applyFont="1" applyFill="1" applyBorder="1" applyAlignment="1" applyProtection="1">
      <alignment vertical="center" wrapText="1"/>
    </xf>
    <xf numFmtId="9" fontId="22" fillId="2" borderId="24" xfId="1" applyFont="1" applyFill="1" applyBorder="1" applyAlignment="1" applyProtection="1">
      <alignment horizontal="right" wrapText="1"/>
    </xf>
    <xf numFmtId="169" fontId="1" fillId="2" borderId="64" xfId="2" applyNumberFormat="1" applyFont="1" applyFill="1" applyBorder="1" applyAlignment="1" applyProtection="1">
      <alignment horizontal="center" vertical="center" wrapText="1"/>
    </xf>
    <xf numFmtId="168" fontId="0" fillId="2" borderId="18" xfId="2" applyNumberFormat="1" applyFont="1" applyFill="1" applyBorder="1" applyAlignment="1" applyProtection="1">
      <alignment vertical="center" wrapText="1"/>
    </xf>
    <xf numFmtId="10" fontId="18" fillId="4" borderId="38" xfId="4" applyNumberFormat="1" applyFont="1" applyFill="1" applyBorder="1" applyAlignment="1" applyProtection="1">
      <alignment horizontal="center" vertical="center" wrapText="1"/>
    </xf>
    <xf numFmtId="164" fontId="18" fillId="10" borderId="20" xfId="3" applyFont="1" applyFill="1" applyBorder="1" applyAlignment="1" applyProtection="1">
      <alignment horizontal="right" wrapText="1"/>
    </xf>
    <xf numFmtId="10" fontId="18" fillId="2" borderId="19" xfId="4" applyNumberFormat="1" applyFont="1" applyFill="1" applyBorder="1" applyAlignment="1" applyProtection="1">
      <alignment horizontal="center" vertical="center" wrapText="1"/>
    </xf>
    <xf numFmtId="10" fontId="18" fillId="2" borderId="22" xfId="4" applyNumberFormat="1" applyFont="1" applyFill="1" applyBorder="1" applyAlignment="1" applyProtection="1">
      <alignment horizontal="center" vertical="center" wrapText="1"/>
    </xf>
    <xf numFmtId="10" fontId="18" fillId="2" borderId="67" xfId="4" applyNumberFormat="1" applyFont="1" applyFill="1" applyBorder="1" applyAlignment="1" applyProtection="1">
      <alignment horizontal="center" vertical="center" wrapText="1"/>
    </xf>
    <xf numFmtId="10" fontId="18" fillId="5" borderId="8" xfId="4" applyNumberFormat="1" applyFont="1" applyFill="1" applyBorder="1" applyAlignment="1" applyProtection="1">
      <alignment horizontal="center" vertical="center" wrapText="1"/>
    </xf>
    <xf numFmtId="10" fontId="18" fillId="5" borderId="38" xfId="4" applyNumberFormat="1" applyFont="1" applyFill="1" applyBorder="1" applyAlignment="1" applyProtection="1">
      <alignment horizontal="center" vertical="center" wrapText="1"/>
    </xf>
    <xf numFmtId="164" fontId="18" fillId="11" borderId="20" xfId="3" applyFont="1" applyFill="1" applyBorder="1" applyAlignment="1" applyProtection="1">
      <alignment horizontal="right" wrapText="1"/>
    </xf>
    <xf numFmtId="10" fontId="7" fillId="2" borderId="23" xfId="1" applyNumberFormat="1" applyFont="1" applyFill="1" applyBorder="1" applyAlignment="1" applyProtection="1">
      <alignment vertical="center" wrapText="1"/>
    </xf>
    <xf numFmtId="10" fontId="18" fillId="2" borderId="24" xfId="4" applyNumberFormat="1" applyFont="1" applyFill="1" applyBorder="1" applyAlignment="1" applyProtection="1">
      <alignment horizontal="center" vertical="center" wrapText="1"/>
    </xf>
    <xf numFmtId="167" fontId="2" fillId="2" borderId="17" xfId="2" applyNumberFormat="1" applyFont="1" applyFill="1" applyBorder="1" applyAlignment="1" applyProtection="1">
      <alignment horizontal="center" vertical="center" wrapText="1"/>
    </xf>
    <xf numFmtId="168" fontId="2" fillId="2" borderId="18" xfId="2" applyNumberFormat="1" applyFont="1" applyFill="1" applyBorder="1" applyAlignment="1" applyProtection="1">
      <alignment vertical="center" wrapText="1"/>
    </xf>
    <xf numFmtId="170" fontId="18" fillId="2" borderId="19" xfId="4" applyNumberFormat="1" applyFont="1" applyFill="1" applyBorder="1" applyAlignment="1" applyProtection="1">
      <alignment horizontal="center" vertical="center" wrapText="1"/>
    </xf>
    <xf numFmtId="10" fontId="18" fillId="2" borderId="23" xfId="4" applyNumberFormat="1" applyFont="1" applyFill="1" applyBorder="1" applyAlignment="1" applyProtection="1">
      <alignment horizontal="center" vertical="center" wrapText="1"/>
    </xf>
    <xf numFmtId="10" fontId="18" fillId="4" borderId="8" xfId="4" applyNumberFormat="1" applyFont="1" applyFill="1" applyBorder="1" applyAlignment="1" applyProtection="1">
      <alignment horizontal="center" vertical="center" wrapText="1"/>
    </xf>
    <xf numFmtId="9" fontId="7" fillId="2" borderId="24" xfId="1" applyFont="1" applyFill="1" applyBorder="1" applyAlignment="1" applyProtection="1">
      <alignment horizontal="right" wrapText="1"/>
    </xf>
    <xf numFmtId="169" fontId="1" fillId="2" borderId="68" xfId="2" applyNumberFormat="1" applyFont="1" applyFill="1" applyBorder="1" applyAlignment="1" applyProtection="1">
      <alignment horizontal="center" vertical="center" wrapText="1"/>
    </xf>
    <xf numFmtId="168" fontId="1" fillId="2" borderId="69" xfId="2" applyNumberFormat="1" applyFont="1" applyFill="1" applyBorder="1" applyAlignment="1" applyProtection="1">
      <alignment vertical="center" wrapText="1"/>
    </xf>
    <xf numFmtId="9" fontId="18" fillId="2" borderId="22" xfId="4" applyNumberFormat="1" applyFont="1" applyFill="1" applyBorder="1" applyAlignment="1" applyProtection="1">
      <alignment horizontal="center" vertical="center" wrapText="1"/>
    </xf>
    <xf numFmtId="164" fontId="18" fillId="10" borderId="28" xfId="3" applyFont="1" applyFill="1" applyBorder="1" applyAlignment="1" applyProtection="1">
      <alignment horizontal="right" wrapText="1"/>
    </xf>
    <xf numFmtId="10" fontId="7" fillId="2" borderId="24" xfId="1" applyNumberFormat="1" applyFont="1" applyFill="1" applyBorder="1" applyAlignment="1" applyProtection="1">
      <alignment vertical="center" wrapText="1"/>
    </xf>
    <xf numFmtId="167" fontId="2" fillId="7" borderId="61" xfId="5" applyNumberFormat="1" applyFont="1" applyFill="1" applyBorder="1" applyAlignment="1" applyProtection="1">
      <alignment horizontal="center" vertical="center" wrapText="1"/>
    </xf>
    <xf numFmtId="168" fontId="2" fillId="7" borderId="62" xfId="5" applyNumberFormat="1" applyFont="1" applyFill="1" applyBorder="1" applyAlignment="1" applyProtection="1">
      <alignment horizontal="left" vertical="center" wrapText="1"/>
    </xf>
    <xf numFmtId="9" fontId="18" fillId="7" borderId="24" xfId="1" applyFont="1" applyFill="1" applyBorder="1" applyAlignment="1" applyProtection="1">
      <alignment horizontal="center" vertical="center" wrapText="1"/>
    </xf>
    <xf numFmtId="10" fontId="18" fillId="6" borderId="19" xfId="4" applyNumberFormat="1" applyFont="1" applyFill="1" applyBorder="1" applyAlignment="1" applyProtection="1">
      <alignment horizontal="center" vertical="center" wrapText="1"/>
    </xf>
    <xf numFmtId="10" fontId="18" fillId="6" borderId="23" xfId="4" applyNumberFormat="1" applyFont="1" applyFill="1" applyBorder="1" applyAlignment="1" applyProtection="1">
      <alignment horizontal="center" vertical="center" wrapText="1"/>
    </xf>
    <xf numFmtId="10" fontId="18" fillId="6" borderId="24" xfId="4" applyNumberFormat="1" applyFont="1" applyFill="1" applyBorder="1" applyAlignment="1" applyProtection="1">
      <alignment horizontal="center" vertical="center" wrapText="1"/>
    </xf>
    <xf numFmtId="169" fontId="0" fillId="2" borderId="64" xfId="3" applyNumberFormat="1" applyFont="1" applyFill="1" applyBorder="1" applyAlignment="1" applyProtection="1">
      <alignment horizontal="center" vertical="center"/>
    </xf>
    <xf numFmtId="168" fontId="1" fillId="2" borderId="65" xfId="3" applyNumberFormat="1" applyFont="1" applyFill="1" applyBorder="1" applyAlignment="1" applyProtection="1">
      <alignment vertical="center"/>
    </xf>
    <xf numFmtId="10" fontId="23" fillId="4" borderId="38" xfId="4" applyNumberFormat="1" applyFont="1" applyFill="1" applyBorder="1" applyAlignment="1" applyProtection="1">
      <alignment horizontal="center" vertical="center" wrapText="1"/>
    </xf>
    <xf numFmtId="10" fontId="23" fillId="2" borderId="19" xfId="4" applyNumberFormat="1" applyFont="1" applyFill="1" applyBorder="1" applyAlignment="1" applyProtection="1">
      <alignment horizontal="center" vertical="center" wrapText="1"/>
    </xf>
    <xf numFmtId="9" fontId="23" fillId="8" borderId="24" xfId="1" applyFont="1" applyFill="1" applyBorder="1" applyAlignment="1" applyProtection="1">
      <alignment horizontal="center" vertical="center"/>
      <protection locked="0"/>
    </xf>
    <xf numFmtId="10" fontId="23" fillId="5" borderId="8" xfId="4" applyNumberFormat="1" applyFont="1" applyFill="1" applyBorder="1" applyAlignment="1" applyProtection="1">
      <alignment horizontal="center" vertical="center" wrapText="1"/>
    </xf>
    <xf numFmtId="10" fontId="23" fillId="5" borderId="38" xfId="4" applyNumberFormat="1" applyFont="1" applyFill="1" applyBorder="1" applyAlignment="1" applyProtection="1">
      <alignment horizontal="center" vertical="center" wrapText="1"/>
    </xf>
    <xf numFmtId="164" fontId="23" fillId="2" borderId="66" xfId="3" applyFont="1" applyFill="1" applyBorder="1" applyAlignment="1" applyProtection="1">
      <alignment horizontal="center" vertical="center"/>
    </xf>
    <xf numFmtId="10" fontId="23" fillId="2" borderId="23" xfId="4" applyNumberFormat="1" applyFont="1" applyFill="1" applyBorder="1" applyAlignment="1" applyProtection="1">
      <alignment horizontal="center" vertical="center" wrapText="1"/>
    </xf>
    <xf numFmtId="9" fontId="7" fillId="2" borderId="24" xfId="1" applyFont="1" applyFill="1" applyBorder="1" applyAlignment="1" applyProtection="1">
      <alignment horizontal="right" vertical="center" wrapText="1"/>
    </xf>
    <xf numFmtId="169" fontId="0" fillId="2" borderId="17" xfId="3" applyNumberFormat="1" applyFont="1" applyFill="1" applyBorder="1" applyAlignment="1" applyProtection="1">
      <alignment horizontal="center" vertical="center"/>
    </xf>
    <xf numFmtId="168" fontId="1" fillId="2" borderId="18" xfId="3" applyNumberFormat="1" applyFont="1" applyFill="1" applyBorder="1" applyAlignment="1" applyProtection="1">
      <alignment vertical="center"/>
    </xf>
    <xf numFmtId="168" fontId="1" fillId="2" borderId="69" xfId="3" applyNumberFormat="1" applyFont="1" applyFill="1" applyBorder="1" applyAlignment="1" applyProtection="1">
      <alignment vertical="center"/>
    </xf>
    <xf numFmtId="10" fontId="7" fillId="4" borderId="38" xfId="4" applyNumberFormat="1" applyFont="1" applyFill="1" applyBorder="1" applyAlignment="1" applyProtection="1">
      <alignment horizontal="center" vertical="center" wrapText="1"/>
    </xf>
    <xf numFmtId="10" fontId="7" fillId="7" borderId="19" xfId="4" applyNumberFormat="1" applyFont="1" applyFill="1" applyBorder="1" applyAlignment="1" applyProtection="1">
      <alignment horizontal="center" vertical="center" wrapText="1"/>
    </xf>
    <xf numFmtId="10" fontId="7" fillId="7" borderId="22" xfId="4" applyNumberFormat="1" applyFont="1" applyFill="1" applyBorder="1" applyAlignment="1" applyProtection="1">
      <alignment horizontal="center" vertical="center" wrapText="1"/>
    </xf>
    <xf numFmtId="10" fontId="7" fillId="7" borderId="67" xfId="4" applyNumberFormat="1" applyFont="1" applyFill="1" applyBorder="1" applyAlignment="1" applyProtection="1">
      <alignment horizontal="center" vertical="center" wrapText="1"/>
    </xf>
    <xf numFmtId="10" fontId="7" fillId="5" borderId="8" xfId="4" applyNumberFormat="1" applyFont="1" applyFill="1" applyBorder="1" applyAlignment="1" applyProtection="1">
      <alignment horizontal="center" vertical="center" wrapText="1"/>
    </xf>
    <xf numFmtId="10" fontId="7" fillId="5" borderId="38" xfId="4" applyNumberFormat="1" applyFont="1" applyFill="1" applyBorder="1" applyAlignment="1" applyProtection="1">
      <alignment horizontal="center" vertical="center" wrapText="1"/>
    </xf>
    <xf numFmtId="10" fontId="7" fillId="6" borderId="22" xfId="4" applyNumberFormat="1" applyFont="1" applyFill="1" applyBorder="1" applyAlignment="1" applyProtection="1">
      <alignment horizontal="center" vertical="center" wrapText="1"/>
    </xf>
    <xf numFmtId="10" fontId="7" fillId="6" borderId="19" xfId="4" applyNumberFormat="1" applyFont="1" applyFill="1" applyBorder="1" applyAlignment="1" applyProtection="1">
      <alignment horizontal="center" vertical="center" wrapText="1"/>
    </xf>
    <xf numFmtId="10" fontId="7" fillId="6" borderId="23" xfId="4" applyNumberFormat="1" applyFont="1" applyFill="1" applyBorder="1" applyAlignment="1" applyProtection="1">
      <alignment horizontal="center" vertical="center" wrapText="1"/>
    </xf>
    <xf numFmtId="10" fontId="7" fillId="6" borderId="24" xfId="4" applyNumberFormat="1" applyFont="1" applyFill="1" applyBorder="1" applyAlignment="1" applyProtection="1">
      <alignment horizontal="center" vertical="center" wrapText="1"/>
    </xf>
    <xf numFmtId="169" fontId="1" fillId="12" borderId="61" xfId="5" applyNumberFormat="1" applyFont="1" applyFill="1" applyBorder="1" applyAlignment="1" applyProtection="1">
      <alignment horizontal="center" vertical="center" wrapText="1"/>
    </xf>
    <xf numFmtId="168" fontId="2" fillId="12" borderId="62" xfId="5" applyNumberFormat="1" applyFont="1" applyFill="1" applyBorder="1" applyAlignment="1" applyProtection="1">
      <alignment horizontal="left" vertical="center" wrapText="1"/>
    </xf>
    <xf numFmtId="164" fontId="17" fillId="12" borderId="47" xfId="3" applyFont="1" applyFill="1" applyBorder="1" applyAlignment="1" applyProtection="1">
      <alignment horizontal="right" vertical="center" wrapText="1"/>
    </xf>
    <xf numFmtId="10" fontId="7" fillId="12" borderId="19" xfId="4" applyNumberFormat="1" applyFont="1" applyFill="1" applyBorder="1" applyAlignment="1" applyProtection="1">
      <alignment horizontal="center" vertical="center" wrapText="1"/>
    </xf>
    <xf numFmtId="10" fontId="7" fillId="12" borderId="22" xfId="4" applyNumberFormat="1" applyFont="1" applyFill="1" applyBorder="1" applyAlignment="1" applyProtection="1">
      <alignment horizontal="center" vertical="center" wrapText="1"/>
    </xf>
    <xf numFmtId="10" fontId="7" fillId="12" borderId="67" xfId="4" applyNumberFormat="1" applyFont="1" applyFill="1" applyBorder="1" applyAlignment="1" applyProtection="1">
      <alignment horizontal="center" vertical="center" wrapText="1"/>
    </xf>
    <xf numFmtId="168" fontId="0" fillId="2" borderId="64" xfId="3" applyNumberFormat="1" applyFont="1" applyFill="1" applyBorder="1" applyAlignment="1" applyProtection="1">
      <alignment horizontal="center" vertical="center"/>
    </xf>
    <xf numFmtId="168" fontId="1" fillId="2" borderId="56" xfId="3" applyNumberFormat="1" applyFont="1" applyFill="1" applyBorder="1" applyAlignment="1" applyProtection="1">
      <alignment vertical="center"/>
    </xf>
    <xf numFmtId="10" fontId="23" fillId="8" borderId="24" xfId="4" applyNumberFormat="1" applyFont="1" applyFill="1" applyBorder="1" applyAlignment="1" applyProtection="1">
      <alignment horizontal="center" vertical="center" wrapText="1"/>
      <protection locked="0"/>
    </xf>
    <xf numFmtId="168" fontId="0" fillId="2" borderId="21" xfId="3" applyNumberFormat="1" applyFont="1" applyFill="1" applyBorder="1" applyAlignment="1" applyProtection="1">
      <alignment horizontal="center" vertical="center"/>
    </xf>
    <xf numFmtId="168" fontId="1" fillId="2" borderId="23" xfId="3" applyNumberFormat="1" applyFont="1" applyFill="1" applyBorder="1" applyAlignment="1" applyProtection="1">
      <alignment vertical="center"/>
    </xf>
    <xf numFmtId="10" fontId="23" fillId="4" borderId="8" xfId="4" applyNumberFormat="1" applyFont="1" applyFill="1" applyBorder="1" applyAlignment="1" applyProtection="1">
      <alignment horizontal="center" vertical="center" wrapText="1"/>
    </xf>
    <xf numFmtId="168" fontId="0" fillId="2" borderId="17" xfId="3" applyNumberFormat="1" applyFont="1" applyFill="1" applyBorder="1" applyAlignment="1" applyProtection="1">
      <alignment horizontal="center" vertical="center"/>
    </xf>
    <xf numFmtId="168" fontId="1" fillId="2" borderId="18" xfId="3" applyNumberFormat="1" applyFont="1" applyFill="1" applyBorder="1" applyAlignment="1" applyProtection="1">
      <alignment horizontal="left" vertical="center" wrapText="1"/>
    </xf>
    <xf numFmtId="168" fontId="0" fillId="2" borderId="68" xfId="3" applyNumberFormat="1" applyFont="1" applyFill="1" applyBorder="1" applyAlignment="1" applyProtection="1">
      <alignment horizontal="center" vertical="center"/>
    </xf>
    <xf numFmtId="164" fontId="24" fillId="2" borderId="63" xfId="3" applyFont="1" applyFill="1" applyBorder="1" applyAlignment="1" applyProtection="1">
      <alignment horizontal="center" vertical="center"/>
    </xf>
    <xf numFmtId="169" fontId="2" fillId="7" borderId="61" xfId="5" applyNumberFormat="1" applyFont="1" applyFill="1" applyBorder="1" applyAlignment="1" applyProtection="1">
      <alignment horizontal="center" vertical="center" wrapText="1"/>
    </xf>
    <xf numFmtId="164" fontId="7" fillId="12" borderId="47" xfId="3" applyFont="1" applyFill="1" applyBorder="1" applyAlignment="1" applyProtection="1">
      <alignment horizontal="right" vertical="center" wrapText="1"/>
    </xf>
    <xf numFmtId="164" fontId="7" fillId="6" borderId="47" xfId="3" applyFont="1" applyFill="1" applyBorder="1" applyAlignment="1" applyProtection="1">
      <alignment horizontal="right" vertical="center" wrapText="1"/>
    </xf>
    <xf numFmtId="164" fontId="24" fillId="2" borderId="66" xfId="3" applyFont="1" applyFill="1" applyBorder="1" applyAlignment="1" applyProtection="1">
      <alignment horizontal="center" vertical="center"/>
    </xf>
    <xf numFmtId="168" fontId="0" fillId="2" borderId="17" xfId="2" applyNumberFormat="1" applyFont="1" applyFill="1" applyBorder="1" applyAlignment="1">
      <alignment horizontal="center" vertical="center" wrapText="1"/>
    </xf>
    <xf numFmtId="168" fontId="1" fillId="2" borderId="18" xfId="2" applyNumberFormat="1" applyFont="1" applyFill="1" applyBorder="1" applyAlignment="1" applyProtection="1">
      <alignment vertical="center" wrapText="1"/>
    </xf>
    <xf numFmtId="164" fontId="24" fillId="2" borderId="20" xfId="3" applyFont="1" applyFill="1" applyBorder="1" applyAlignment="1" applyProtection="1">
      <alignment horizontal="center" vertical="center"/>
    </xf>
    <xf numFmtId="10" fontId="18" fillId="12" borderId="19" xfId="4" applyNumberFormat="1" applyFont="1" applyFill="1" applyBorder="1" applyAlignment="1" applyProtection="1">
      <alignment horizontal="center" vertical="center" wrapText="1"/>
    </xf>
    <xf numFmtId="10" fontId="18" fillId="8" borderId="24" xfId="4" applyNumberFormat="1" applyFont="1" applyFill="1" applyBorder="1" applyAlignment="1" applyProtection="1">
      <alignment horizontal="center" vertical="center" wrapText="1"/>
      <protection locked="0"/>
    </xf>
    <xf numFmtId="164" fontId="25" fillId="11" borderId="47" xfId="3" applyFont="1" applyFill="1" applyBorder="1" applyAlignment="1" applyProtection="1">
      <alignment horizontal="center" vertical="center"/>
    </xf>
    <xf numFmtId="10" fontId="18" fillId="11" borderId="19" xfId="4" applyNumberFormat="1" applyFont="1" applyFill="1" applyBorder="1" applyAlignment="1" applyProtection="1">
      <alignment horizontal="center" vertical="center" wrapText="1"/>
    </xf>
    <xf numFmtId="10" fontId="18" fillId="11" borderId="23" xfId="4" applyNumberFormat="1" applyFont="1" applyFill="1" applyBorder="1" applyAlignment="1" applyProtection="1">
      <alignment horizontal="center" vertical="center" wrapText="1"/>
    </xf>
    <xf numFmtId="10" fontId="18" fillId="11" borderId="24" xfId="4" applyNumberFormat="1" applyFont="1" applyFill="1" applyBorder="1" applyAlignment="1" applyProtection="1">
      <alignment horizontal="center" vertical="center" wrapText="1"/>
    </xf>
    <xf numFmtId="10" fontId="18" fillId="12" borderId="70" xfId="4" applyNumberFormat="1" applyFont="1" applyFill="1" applyBorder="1" applyAlignment="1" applyProtection="1">
      <alignment horizontal="center" vertical="center" wrapText="1"/>
    </xf>
    <xf numFmtId="10" fontId="18" fillId="11" borderId="70" xfId="4" applyNumberFormat="1" applyFont="1" applyFill="1" applyBorder="1" applyAlignment="1" applyProtection="1">
      <alignment horizontal="center" vertical="center" wrapText="1"/>
    </xf>
    <xf numFmtId="10" fontId="18" fillId="11" borderId="71" xfId="4" applyNumberFormat="1" applyFont="1" applyFill="1" applyBorder="1" applyAlignment="1" applyProtection="1">
      <alignment horizontal="center" vertical="center" wrapText="1"/>
    </xf>
    <xf numFmtId="10" fontId="18" fillId="11" borderId="72" xfId="4" applyNumberFormat="1" applyFont="1" applyFill="1" applyBorder="1" applyAlignment="1" applyProtection="1">
      <alignment horizontal="center" vertical="center" wrapText="1"/>
    </xf>
    <xf numFmtId="9" fontId="7" fillId="4" borderId="38" xfId="1" applyFont="1" applyFill="1" applyBorder="1" applyAlignment="1" applyProtection="1">
      <alignment horizontal="center" vertical="center" wrapText="1"/>
    </xf>
    <xf numFmtId="9" fontId="7" fillId="5" borderId="8" xfId="1" applyFont="1" applyFill="1" applyBorder="1" applyAlignment="1" applyProtection="1">
      <alignment horizontal="center" vertical="center" wrapText="1"/>
    </xf>
    <xf numFmtId="9" fontId="7" fillId="5" borderId="38" xfId="1" applyFont="1" applyFill="1" applyBorder="1" applyAlignment="1" applyProtection="1">
      <alignment horizontal="center" vertical="center" wrapText="1"/>
    </xf>
    <xf numFmtId="9" fontId="7" fillId="4" borderId="37" xfId="1" applyFont="1" applyFill="1" applyBorder="1" applyAlignment="1" applyProtection="1">
      <alignment horizontal="center" vertical="center" wrapText="1"/>
    </xf>
    <xf numFmtId="9" fontId="7" fillId="5" borderId="6" xfId="1" applyFont="1" applyFill="1" applyBorder="1" applyAlignment="1" applyProtection="1">
      <alignment horizontal="center" vertical="center" wrapText="1"/>
    </xf>
    <xf numFmtId="9" fontId="7" fillId="5" borderId="37" xfId="1" applyFont="1" applyFill="1" applyBorder="1" applyAlignment="1" applyProtection="1">
      <alignment horizontal="center" vertical="center" wrapText="1"/>
    </xf>
    <xf numFmtId="0" fontId="1" fillId="0" borderId="0" xfId="2" applyAlignment="1" applyProtection="1">
      <alignment horizontal="center"/>
      <protection locked="0"/>
    </xf>
    <xf numFmtId="0" fontId="1" fillId="0" borderId="0" xfId="2" applyProtection="1">
      <protection locked="0"/>
    </xf>
    <xf numFmtId="164" fontId="0" fillId="0" borderId="0" xfId="3" applyFont="1" applyAlignment="1" applyProtection="1">
      <alignment horizontal="center"/>
      <protection locked="0"/>
    </xf>
    <xf numFmtId="9" fontId="0" fillId="0" borderId="0" xfId="4" applyFont="1" applyAlignment="1" applyProtection="1">
      <alignment horizontal="center"/>
      <protection locked="0"/>
    </xf>
    <xf numFmtId="9" fontId="0" fillId="0" borderId="0" xfId="4" applyFont="1" applyProtection="1">
      <protection locked="0"/>
    </xf>
    <xf numFmtId="10" fontId="0" fillId="0" borderId="0" xfId="1" applyNumberFormat="1" applyFont="1" applyBorder="1" applyProtection="1">
      <protection locked="0"/>
    </xf>
    <xf numFmtId="10" fontId="1" fillId="0" borderId="0" xfId="1" applyNumberFormat="1" applyFont="1" applyBorder="1" applyProtection="1">
      <protection locked="0"/>
    </xf>
    <xf numFmtId="164" fontId="0" fillId="0" borderId="0" xfId="3" applyFont="1" applyProtection="1">
      <protection locked="0"/>
    </xf>
    <xf numFmtId="9" fontId="0" fillId="0" borderId="0" xfId="1" applyFont="1" applyBorder="1" applyProtection="1">
      <protection locked="0"/>
    </xf>
    <xf numFmtId="166" fontId="6" fillId="13" borderId="46" xfId="2" applyNumberFormat="1" applyFont="1" applyFill="1" applyBorder="1" applyAlignment="1" applyProtection="1">
      <alignment horizontal="center" wrapText="1"/>
    </xf>
    <xf numFmtId="164" fontId="9" fillId="13" borderId="47" xfId="3" applyFont="1" applyFill="1" applyBorder="1" applyAlignment="1" applyProtection="1">
      <alignment horizontal="left" vertical="center" wrapText="1"/>
    </xf>
    <xf numFmtId="9" fontId="12" fillId="13" borderId="39" xfId="4" applyFont="1" applyFill="1" applyBorder="1" applyAlignment="1" applyProtection="1">
      <alignment horizontal="center" vertical="center" wrapText="1"/>
    </xf>
    <xf numFmtId="9" fontId="6" fillId="13" borderId="27" xfId="4" applyFont="1" applyFill="1" applyBorder="1" applyAlignment="1" applyProtection="1">
      <alignment horizontal="center" wrapText="1"/>
    </xf>
    <xf numFmtId="10" fontId="12" fillId="13" borderId="40" xfId="1" applyNumberFormat="1" applyFont="1" applyFill="1" applyBorder="1" applyAlignment="1" applyProtection="1">
      <alignment horizontal="center" vertical="center" wrapText="1"/>
    </xf>
    <xf numFmtId="10" fontId="6" fillId="13" borderId="30" xfId="1" applyNumberFormat="1" applyFont="1" applyFill="1" applyBorder="1" applyAlignment="1" applyProtection="1">
      <alignment horizontal="center" wrapText="1"/>
    </xf>
    <xf numFmtId="10" fontId="6" fillId="13" borderId="31" xfId="1" applyNumberFormat="1" applyFont="1" applyFill="1" applyBorder="1" applyAlignment="1" applyProtection="1">
      <alignment horizontal="center" vertical="center" wrapText="1"/>
    </xf>
    <xf numFmtId="9" fontId="12" fillId="13" borderId="40" xfId="1" applyFont="1" applyFill="1" applyBorder="1" applyAlignment="1" applyProtection="1">
      <alignment horizontal="center" vertical="center" wrapText="1"/>
    </xf>
    <xf numFmtId="10" fontId="6" fillId="13" borderId="31" xfId="1" applyNumberFormat="1" applyFont="1" applyFill="1" applyBorder="1" applyAlignment="1" applyProtection="1">
      <alignment horizontal="center" wrapText="1"/>
    </xf>
    <xf numFmtId="164" fontId="17" fillId="6" borderId="47" xfId="3" applyFont="1" applyFill="1" applyBorder="1" applyAlignment="1" applyProtection="1">
      <alignment horizontal="center" vertical="center"/>
      <protection locked="0"/>
    </xf>
    <xf numFmtId="164" fontId="23" fillId="6" borderId="66" xfId="3" applyFont="1" applyFill="1" applyBorder="1" applyAlignment="1" applyProtection="1">
      <alignment horizontal="center" vertical="center"/>
      <protection locked="0"/>
    </xf>
    <xf numFmtId="164" fontId="23" fillId="6" borderId="37" xfId="3" applyFont="1" applyFill="1" applyBorder="1" applyAlignment="1" applyProtection="1">
      <alignment horizontal="center" vertical="center"/>
      <protection locked="0"/>
    </xf>
    <xf numFmtId="164" fontId="25" fillId="6" borderId="47" xfId="3" applyFont="1" applyFill="1" applyBorder="1" applyAlignment="1" applyProtection="1">
      <alignment horizontal="center" vertical="center"/>
      <protection locked="0"/>
    </xf>
    <xf numFmtId="164" fontId="24" fillId="6" borderId="66" xfId="3" applyFont="1" applyFill="1" applyBorder="1" applyAlignment="1" applyProtection="1">
      <alignment horizontal="center" vertical="center"/>
      <protection locked="0"/>
    </xf>
    <xf numFmtId="164" fontId="24" fillId="6" borderId="20" xfId="3" applyFont="1" applyFill="1" applyBorder="1" applyAlignment="1" applyProtection="1">
      <alignment horizontal="center" vertical="center"/>
      <protection locked="0"/>
    </xf>
    <xf numFmtId="164" fontId="24" fillId="6" borderId="63" xfId="3" applyFont="1" applyFill="1" applyBorder="1" applyAlignment="1" applyProtection="1">
      <alignment horizontal="center" vertical="center"/>
      <protection locked="0"/>
    </xf>
    <xf numFmtId="164" fontId="18" fillId="6" borderId="33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/>
    </xf>
    <xf numFmtId="9" fontId="5" fillId="0" borderId="13" xfId="4" applyFont="1" applyBorder="1" applyAlignment="1" applyProtection="1">
      <alignment horizontal="justify" vertical="center"/>
    </xf>
    <xf numFmtId="9" fontId="5" fillId="0" borderId="11" xfId="4" applyFont="1" applyBorder="1" applyAlignment="1" applyProtection="1">
      <alignment horizontal="justify" vertical="center"/>
    </xf>
    <xf numFmtId="9" fontId="5" fillId="0" borderId="14" xfId="4" applyFont="1" applyBorder="1" applyAlignment="1" applyProtection="1">
      <alignment horizontal="justify" vertical="center"/>
    </xf>
    <xf numFmtId="9" fontId="6" fillId="2" borderId="15" xfId="4" applyFont="1" applyFill="1" applyBorder="1" applyAlignment="1" applyProtection="1">
      <alignment horizontal="justify" vertical="center"/>
      <protection locked="0"/>
    </xf>
    <xf numFmtId="9" fontId="6" fillId="2" borderId="10" xfId="4" applyFont="1" applyFill="1" applyBorder="1" applyAlignment="1" applyProtection="1">
      <alignment horizontal="justify" vertical="center"/>
      <protection locked="0"/>
    </xf>
    <xf numFmtId="9" fontId="6" fillId="2" borderId="16" xfId="4" applyFont="1" applyFill="1" applyBorder="1" applyAlignment="1" applyProtection="1">
      <alignment horizontal="justify" vertical="center"/>
      <protection locked="0"/>
    </xf>
    <xf numFmtId="0" fontId="7" fillId="0" borderId="17" xfId="2" applyFont="1" applyBorder="1" applyAlignment="1" applyProtection="1">
      <alignment horizontal="justify" vertical="center"/>
    </xf>
    <xf numFmtId="0" fontId="7" fillId="0" borderId="18" xfId="2" applyFont="1" applyBorder="1" applyAlignment="1" applyProtection="1">
      <alignment horizontal="justify" vertical="center"/>
    </xf>
    <xf numFmtId="9" fontId="5" fillId="0" borderId="21" xfId="4" applyFont="1" applyBorder="1" applyAlignment="1" applyProtection="1">
      <alignment horizontal="justify" vertical="center"/>
    </xf>
    <xf numFmtId="9" fontId="5" fillId="0" borderId="19" xfId="4" applyFont="1" applyBorder="1" applyAlignment="1" applyProtection="1">
      <alignment horizontal="justify" vertical="center"/>
    </xf>
    <xf numFmtId="9" fontId="5" fillId="0" borderId="22" xfId="4" applyFont="1" applyBorder="1" applyAlignment="1" applyProtection="1">
      <alignment horizontal="justify" vertical="center"/>
    </xf>
    <xf numFmtId="9" fontId="5" fillId="2" borderId="23" xfId="4" applyFont="1" applyFill="1" applyBorder="1" applyAlignment="1" applyProtection="1">
      <alignment horizontal="justify" vertical="center"/>
      <protection locked="0"/>
    </xf>
    <xf numFmtId="9" fontId="5" fillId="2" borderId="18" xfId="4" applyFont="1" applyFill="1" applyBorder="1" applyAlignment="1" applyProtection="1">
      <alignment horizontal="justify" vertical="center"/>
      <protection locked="0"/>
    </xf>
    <xf numFmtId="9" fontId="5" fillId="2" borderId="24" xfId="4" applyFont="1" applyFill="1" applyBorder="1" applyAlignment="1" applyProtection="1">
      <alignment horizontal="justify" vertical="center"/>
      <protection locked="0"/>
    </xf>
    <xf numFmtId="0" fontId="7" fillId="0" borderId="25" xfId="2" applyFont="1" applyBorder="1" applyAlignment="1" applyProtection="1">
      <alignment horizontal="justify" vertical="center"/>
    </xf>
    <xf numFmtId="0" fontId="7" fillId="0" borderId="26" xfId="2" applyFont="1" applyBorder="1" applyAlignment="1" applyProtection="1">
      <alignment horizontal="justify" vertical="center"/>
    </xf>
    <xf numFmtId="9" fontId="5" fillId="0" borderId="29" xfId="4" applyFont="1" applyBorder="1" applyAlignment="1" applyProtection="1">
      <alignment horizontal="justify" vertical="center"/>
    </xf>
    <xf numFmtId="9" fontId="5" fillId="0" borderId="27" xfId="4" applyFont="1" applyBorder="1" applyAlignment="1" applyProtection="1">
      <alignment horizontal="justify" vertical="center"/>
    </xf>
    <xf numFmtId="9" fontId="5" fillId="0" borderId="30" xfId="4" applyFont="1" applyBorder="1" applyAlignment="1" applyProtection="1">
      <alignment horizontal="justify" vertical="center"/>
    </xf>
    <xf numFmtId="9" fontId="5" fillId="2" borderId="31" xfId="4" applyFont="1" applyFill="1" applyBorder="1" applyAlignment="1" applyProtection="1">
      <alignment horizontal="justify" vertical="center"/>
      <protection locked="0"/>
    </xf>
    <xf numFmtId="9" fontId="5" fillId="2" borderId="26" xfId="4" applyFont="1" applyFill="1" applyBorder="1" applyAlignment="1" applyProtection="1">
      <alignment horizontal="justify" vertical="center"/>
      <protection locked="0"/>
    </xf>
    <xf numFmtId="9" fontId="5" fillId="2" borderId="32" xfId="4" applyFont="1" applyFill="1" applyBorder="1" applyAlignment="1" applyProtection="1">
      <alignment horizontal="justify" vertical="center"/>
      <protection locked="0"/>
    </xf>
    <xf numFmtId="164" fontId="9" fillId="13" borderId="33" xfId="3" applyFont="1" applyFill="1" applyBorder="1" applyAlignment="1" applyProtection="1">
      <alignment horizontal="center" vertical="center" wrapText="1"/>
    </xf>
    <xf numFmtId="164" fontId="9" fillId="13" borderId="37" xfId="3" applyFont="1" applyFill="1" applyBorder="1" applyAlignment="1" applyProtection="1">
      <alignment horizontal="center" vertical="center" wrapText="1"/>
    </xf>
    <xf numFmtId="164" fontId="10" fillId="13" borderId="33" xfId="3" applyFont="1" applyFill="1" applyBorder="1" applyAlignment="1" applyProtection="1">
      <alignment horizontal="center" vertical="center" wrapText="1"/>
    </xf>
    <xf numFmtId="164" fontId="10" fillId="13" borderId="37" xfId="3" applyFont="1" applyFill="1" applyBorder="1" applyAlignment="1" applyProtection="1">
      <alignment horizontal="center" vertical="center" wrapText="1"/>
    </xf>
    <xf numFmtId="0" fontId="11" fillId="12" borderId="34" xfId="2" applyFont="1" applyFill="1" applyBorder="1" applyAlignment="1" applyProtection="1">
      <alignment horizontal="center" vertical="center" wrapText="1"/>
    </xf>
    <xf numFmtId="0" fontId="11" fillId="12" borderId="35" xfId="2" applyFont="1" applyFill="1" applyBorder="1" applyAlignment="1" applyProtection="1">
      <alignment horizontal="center" vertical="center" wrapText="1"/>
    </xf>
    <xf numFmtId="0" fontId="11" fillId="12" borderId="36" xfId="2" applyFont="1" applyFill="1" applyBorder="1" applyAlignment="1" applyProtection="1">
      <alignment horizontal="center" vertical="center" wrapText="1"/>
    </xf>
    <xf numFmtId="164" fontId="13" fillId="13" borderId="8" xfId="3" applyFont="1" applyFill="1" applyBorder="1" applyAlignment="1" applyProtection="1">
      <alignment horizontal="center" vertical="center" wrapText="1"/>
    </xf>
    <xf numFmtId="164" fontId="13" fillId="13" borderId="6" xfId="3" applyFont="1" applyFill="1" applyBorder="1" applyAlignment="1" applyProtection="1">
      <alignment horizontal="center" vertical="center" wrapText="1"/>
    </xf>
    <xf numFmtId="164" fontId="14" fillId="13" borderId="8" xfId="3" applyFont="1" applyFill="1" applyBorder="1" applyAlignment="1" applyProtection="1">
      <alignment horizontal="center" vertical="center" wrapText="1"/>
    </xf>
    <xf numFmtId="164" fontId="14" fillId="13" borderId="6" xfId="3" applyFont="1" applyFill="1" applyBorder="1" applyAlignment="1" applyProtection="1">
      <alignment horizontal="center" vertical="center" wrapText="1"/>
    </xf>
    <xf numFmtId="164" fontId="14" fillId="13" borderId="41" xfId="3" applyFont="1" applyFill="1" applyBorder="1" applyAlignment="1" applyProtection="1">
      <alignment horizontal="center" vertical="center" wrapText="1"/>
    </xf>
    <xf numFmtId="164" fontId="14" fillId="13" borderId="48" xfId="3" applyFont="1" applyFill="1" applyBorder="1" applyAlignment="1" applyProtection="1">
      <alignment horizontal="center" vertical="center" wrapText="1"/>
    </xf>
    <xf numFmtId="168" fontId="2" fillId="13" borderId="55" xfId="2" applyNumberFormat="1" applyFont="1" applyFill="1" applyBorder="1" applyAlignment="1" applyProtection="1">
      <alignment horizontal="center" vertical="center" wrapText="1"/>
    </xf>
    <xf numFmtId="168" fontId="2" fillId="13" borderId="46" xfId="2" applyNumberFormat="1" applyFont="1" applyFill="1" applyBorder="1" applyAlignment="1" applyProtection="1">
      <alignment horizontal="center" vertical="center" wrapText="1"/>
    </xf>
    <xf numFmtId="168" fontId="2" fillId="13" borderId="56" xfId="2" applyNumberFormat="1" applyFont="1" applyFill="1" applyBorder="1" applyAlignment="1" applyProtection="1">
      <alignment horizontal="left" vertical="center" wrapText="1"/>
    </xf>
    <xf numFmtId="168" fontId="2" fillId="13" borderId="73" xfId="2" applyNumberFormat="1" applyFont="1" applyFill="1" applyBorder="1" applyAlignment="1" applyProtection="1">
      <alignment horizontal="left" vertical="center" wrapText="1"/>
    </xf>
    <xf numFmtId="164" fontId="7" fillId="13" borderId="38" xfId="3" applyFont="1" applyFill="1" applyBorder="1" applyAlignment="1" applyProtection="1">
      <alignment horizontal="center" vertical="center" wrapText="1"/>
    </xf>
    <xf numFmtId="164" fontId="7" fillId="13" borderId="37" xfId="3" applyFont="1" applyFill="1" applyBorder="1" applyAlignment="1" applyProtection="1">
      <alignment horizontal="center" vertical="center" wrapText="1"/>
    </xf>
    <xf numFmtId="9" fontId="7" fillId="13" borderId="0" xfId="1" applyFont="1" applyFill="1" applyBorder="1" applyAlignment="1" applyProtection="1">
      <alignment horizontal="center" vertical="center" wrapText="1"/>
    </xf>
    <xf numFmtId="9" fontId="7" fillId="13" borderId="5" xfId="1" applyFont="1" applyFill="1" applyBorder="1" applyAlignment="1" applyProtection="1">
      <alignment horizontal="center" vertical="center" wrapText="1"/>
    </xf>
    <xf numFmtId="164" fontId="7" fillId="13" borderId="63" xfId="1" applyNumberFormat="1" applyFont="1" applyFill="1" applyBorder="1" applyAlignment="1" applyProtection="1">
      <alignment horizontal="center" vertical="center" wrapText="1"/>
    </xf>
    <xf numFmtId="9" fontId="7" fillId="13" borderId="37" xfId="1" applyFont="1" applyFill="1" applyBorder="1" applyAlignment="1" applyProtection="1">
      <alignment horizontal="center" vertical="center" wrapText="1"/>
    </xf>
    <xf numFmtId="164" fontId="14" fillId="6" borderId="42" xfId="3" applyFont="1" applyFill="1" applyBorder="1" applyAlignment="1" applyProtection="1">
      <alignment horizontal="center" vertical="center" wrapText="1"/>
    </xf>
    <xf numFmtId="164" fontId="14" fillId="6" borderId="49" xfId="3" applyFont="1" applyFill="1" applyBorder="1" applyAlignment="1" applyProtection="1">
      <alignment horizontal="center" vertical="center" wrapText="1"/>
    </xf>
    <xf numFmtId="164" fontId="14" fillId="6" borderId="7" xfId="3" applyFont="1" applyFill="1" applyBorder="1" applyAlignment="1" applyProtection="1">
      <alignment horizontal="center" vertical="center" wrapText="1"/>
    </xf>
    <xf numFmtId="164" fontId="14" fillId="6" borderId="52" xfId="3" applyFont="1" applyFill="1" applyBorder="1" applyAlignment="1" applyProtection="1">
      <alignment horizontal="center" vertical="center" wrapText="1"/>
    </xf>
    <xf numFmtId="164" fontId="6" fillId="2" borderId="0" xfId="3" applyFont="1" applyFill="1" applyBorder="1" applyAlignment="1" applyProtection="1">
      <alignment horizontal="center" wrapText="1"/>
    </xf>
    <xf numFmtId="9" fontId="16" fillId="2" borderId="33" xfId="4" applyFont="1" applyFill="1" applyBorder="1" applyAlignment="1" applyProtection="1">
      <alignment horizontal="center" vertical="center" wrapText="1"/>
    </xf>
    <xf numFmtId="9" fontId="16" fillId="2" borderId="66" xfId="4" applyFont="1" applyFill="1" applyBorder="1" applyAlignment="1" applyProtection="1">
      <alignment horizontal="center" vertical="center" wrapText="1"/>
    </xf>
    <xf numFmtId="9" fontId="16" fillId="2" borderId="63" xfId="4" applyFont="1" applyFill="1" applyBorder="1" applyAlignment="1" applyProtection="1">
      <alignment horizontal="center" vertical="center" wrapText="1"/>
    </xf>
    <xf numFmtId="9" fontId="7" fillId="13" borderId="50" xfId="1" applyFont="1" applyFill="1" applyBorder="1" applyAlignment="1" applyProtection="1">
      <alignment horizontal="center" vertical="center" wrapText="1"/>
    </xf>
    <xf numFmtId="9" fontId="7" fillId="13" borderId="48" xfId="1" applyFont="1" applyFill="1" applyBorder="1" applyAlignment="1" applyProtection="1">
      <alignment horizontal="center" vertical="center" wrapText="1"/>
    </xf>
    <xf numFmtId="9" fontId="7" fillId="13" borderId="8" xfId="1" applyFont="1" applyFill="1" applyBorder="1" applyAlignment="1" applyProtection="1">
      <alignment horizontal="center" vertical="center" wrapText="1"/>
    </xf>
    <xf numFmtId="9" fontId="7" fillId="13" borderId="6" xfId="1" applyFont="1" applyFill="1" applyBorder="1" applyAlignment="1" applyProtection="1">
      <alignment horizontal="center" vertical="center" wrapText="1"/>
    </xf>
    <xf numFmtId="9" fontId="7" fillId="6" borderId="33" xfId="1" applyFont="1" applyFill="1" applyBorder="1" applyAlignment="1" applyProtection="1">
      <alignment horizontal="center" vertical="center" wrapText="1"/>
    </xf>
    <xf numFmtId="9" fontId="7" fillId="6" borderId="37" xfId="1" applyFont="1" applyFill="1" applyBorder="1" applyAlignment="1" applyProtection="1">
      <alignment horizontal="center" vertical="center" wrapText="1"/>
    </xf>
    <xf numFmtId="164" fontId="7" fillId="6" borderId="63" xfId="1" applyNumberFormat="1" applyFont="1" applyFill="1" applyBorder="1" applyAlignment="1" applyProtection="1">
      <alignment horizontal="center" vertical="center" wrapText="1"/>
    </xf>
  </cellXfs>
  <cellStyles count="6">
    <cellStyle name="Millares 2" xfId="5"/>
    <cellStyle name="Moneda 2" xfId="3"/>
    <cellStyle name="Normal" xfId="0" builtinId="0"/>
    <cellStyle name="Normal 2" xfId="2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tabSelected="1" topLeftCell="C1" workbookViewId="0">
      <selection activeCell="O38" sqref="O38"/>
    </sheetView>
  </sheetViews>
  <sheetFormatPr baseColWidth="10" defaultRowHeight="15"/>
  <cols>
    <col min="1" max="1" width="8.85546875" bestFit="1" customWidth="1"/>
    <col min="2" max="2" width="43.5703125" customWidth="1"/>
    <col min="3" max="3" width="0.85546875" customWidth="1"/>
    <col min="4" max="4" width="22.42578125" bestFit="1" customWidth="1"/>
    <col min="6" max="6" width="0.85546875" customWidth="1"/>
    <col min="7" max="7" width="22.140625" bestFit="1" customWidth="1"/>
    <col min="10" max="10" width="1" customWidth="1"/>
    <col min="11" max="11" width="24.7109375" customWidth="1"/>
    <col min="14" max="14" width="1" customWidth="1"/>
    <col min="15" max="15" width="24.7109375" customWidth="1"/>
    <col min="17" max="17" width="11.42578125" customWidth="1"/>
    <col min="18" max="18" width="0.85546875" customWidth="1"/>
    <col min="19" max="19" width="24.7109375" customWidth="1"/>
    <col min="22" max="22" width="0.85546875" customWidth="1"/>
    <col min="23" max="23" width="24.7109375" customWidth="1"/>
    <col min="26" max="26" width="0.85546875" customWidth="1"/>
    <col min="27" max="27" width="24.7109375" customWidth="1"/>
  </cols>
  <sheetData>
    <row r="1" spans="1:30" ht="21" thickBo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</row>
    <row r="2" spans="1:30" ht="20.25">
      <c r="A2" s="207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1:30" ht="21" thickBot="1">
      <c r="A3" s="210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2"/>
    </row>
    <row r="4" spans="1:30">
      <c r="A4" s="1"/>
      <c r="B4" s="2"/>
      <c r="C4" s="2"/>
      <c r="D4" s="3"/>
      <c r="E4" s="4"/>
      <c r="F4" s="4"/>
      <c r="G4" s="5"/>
      <c r="H4" s="6"/>
      <c r="I4" s="6"/>
      <c r="J4" s="6"/>
      <c r="K4" s="5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9"/>
      <c r="AD4" s="10"/>
    </row>
    <row r="5" spans="1:30" ht="15.75" thickBot="1">
      <c r="A5" s="1"/>
      <c r="B5" s="2"/>
      <c r="C5" s="2"/>
      <c r="D5" s="3"/>
      <c r="E5" s="4"/>
      <c r="F5" s="4"/>
      <c r="G5" s="5"/>
      <c r="H5" s="6"/>
      <c r="I5" s="6"/>
      <c r="J5" s="6"/>
      <c r="K5" s="5"/>
      <c r="L5" s="7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9"/>
      <c r="AD5" s="10"/>
    </row>
    <row r="6" spans="1:30" ht="20.25">
      <c r="A6" s="213"/>
      <c r="B6" s="214"/>
      <c r="C6" s="11"/>
      <c r="D6" s="12" t="s">
        <v>3</v>
      </c>
      <c r="E6" s="4"/>
      <c r="F6" s="4"/>
      <c r="G6" s="5"/>
      <c r="H6" s="215" t="s">
        <v>4</v>
      </c>
      <c r="I6" s="216"/>
      <c r="J6" s="216"/>
      <c r="K6" s="216"/>
      <c r="L6" s="217"/>
      <c r="M6" s="218"/>
      <c r="N6" s="219"/>
      <c r="O6" s="22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/>
      <c r="AC6" s="9"/>
      <c r="AD6" s="10"/>
    </row>
    <row r="7" spans="1:30">
      <c r="A7" s="221" t="s">
        <v>5</v>
      </c>
      <c r="B7" s="222"/>
      <c r="C7" s="13"/>
      <c r="D7" s="14" t="s">
        <v>6</v>
      </c>
      <c r="E7" s="4"/>
      <c r="F7" s="4"/>
      <c r="G7" s="5"/>
      <c r="H7" s="223" t="s">
        <v>7</v>
      </c>
      <c r="I7" s="224"/>
      <c r="J7" s="224"/>
      <c r="K7" s="224"/>
      <c r="L7" s="225"/>
      <c r="M7" s="226"/>
      <c r="N7" s="227"/>
      <c r="O7" s="22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  <c r="AC7" s="9"/>
      <c r="AD7" s="10"/>
    </row>
    <row r="8" spans="1:30">
      <c r="A8" s="221" t="s">
        <v>8</v>
      </c>
      <c r="B8" s="222"/>
      <c r="C8" s="13"/>
      <c r="D8" s="14" t="s">
        <v>9</v>
      </c>
      <c r="E8" s="4"/>
      <c r="F8" s="4"/>
      <c r="G8" s="5"/>
      <c r="H8" s="223" t="s">
        <v>10</v>
      </c>
      <c r="I8" s="224"/>
      <c r="J8" s="224"/>
      <c r="K8" s="224"/>
      <c r="L8" s="225"/>
      <c r="M8" s="226"/>
      <c r="N8" s="227"/>
      <c r="O8" s="22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/>
      <c r="AC8" s="9"/>
      <c r="AD8" s="10"/>
    </row>
    <row r="9" spans="1:30">
      <c r="A9" s="221" t="s">
        <v>11</v>
      </c>
      <c r="B9" s="222"/>
      <c r="C9" s="13"/>
      <c r="D9" s="14" t="s">
        <v>12</v>
      </c>
      <c r="E9" s="4"/>
      <c r="F9" s="4"/>
      <c r="G9" s="5"/>
      <c r="H9" s="223" t="s">
        <v>13</v>
      </c>
      <c r="I9" s="224"/>
      <c r="J9" s="224"/>
      <c r="K9" s="224"/>
      <c r="L9" s="225"/>
      <c r="M9" s="226"/>
      <c r="N9" s="227"/>
      <c r="O9" s="228"/>
      <c r="P9" s="15"/>
      <c r="Q9" s="15"/>
      <c r="R9" s="15"/>
      <c r="S9" s="2"/>
      <c r="T9" s="15"/>
      <c r="U9" s="15"/>
      <c r="V9" s="15"/>
      <c r="W9" s="15"/>
      <c r="X9" s="15"/>
      <c r="Y9" s="15"/>
      <c r="Z9" s="15"/>
      <c r="AA9" s="2"/>
      <c r="AB9" s="2"/>
      <c r="AC9" s="16"/>
      <c r="AD9" s="17"/>
    </row>
    <row r="10" spans="1:30" ht="15.75" thickBot="1">
      <c r="A10" s="229" t="s">
        <v>14</v>
      </c>
      <c r="B10" s="230"/>
      <c r="C10" s="18"/>
      <c r="D10" s="19" t="s">
        <v>15</v>
      </c>
      <c r="E10" s="20"/>
      <c r="F10" s="20"/>
      <c r="G10" s="20"/>
      <c r="H10" s="223" t="s">
        <v>16</v>
      </c>
      <c r="I10" s="224"/>
      <c r="J10" s="224"/>
      <c r="K10" s="224"/>
      <c r="L10" s="225"/>
      <c r="M10" s="226"/>
      <c r="N10" s="227"/>
      <c r="O10" s="228"/>
      <c r="P10" s="15"/>
      <c r="Q10" s="15"/>
      <c r="R10" s="15"/>
      <c r="S10" s="2"/>
      <c r="T10" s="15"/>
      <c r="U10" s="15"/>
      <c r="V10" s="15"/>
      <c r="W10" s="15"/>
      <c r="X10" s="15"/>
      <c r="Y10" s="15"/>
      <c r="Z10" s="15"/>
      <c r="AA10" s="2"/>
      <c r="AB10" s="2"/>
      <c r="AC10" s="16"/>
      <c r="AD10" s="17"/>
    </row>
    <row r="11" spans="1:30" ht="15.75" thickBot="1">
      <c r="A11" s="21"/>
      <c r="B11" s="20"/>
      <c r="C11" s="20"/>
      <c r="D11" s="4"/>
      <c r="E11" s="20"/>
      <c r="F11" s="20"/>
      <c r="G11" s="20"/>
      <c r="H11" s="231" t="s">
        <v>17</v>
      </c>
      <c r="I11" s="232"/>
      <c r="J11" s="232"/>
      <c r="K11" s="232"/>
      <c r="L11" s="233"/>
      <c r="M11" s="234"/>
      <c r="N11" s="235"/>
      <c r="O11" s="236"/>
      <c r="P11" s="15"/>
      <c r="Q11" s="15"/>
      <c r="R11" s="15"/>
      <c r="S11" s="2"/>
      <c r="T11" s="15"/>
      <c r="U11" s="15"/>
      <c r="V11" s="15"/>
      <c r="W11" s="15"/>
      <c r="X11" s="15"/>
      <c r="Y11" s="15"/>
      <c r="Z11" s="15"/>
      <c r="AA11" s="2"/>
      <c r="AB11" s="2"/>
      <c r="AC11" s="16"/>
      <c r="AD11" s="17"/>
    </row>
    <row r="12" spans="1:30" ht="15.75" thickBot="1">
      <c r="A12" s="21"/>
      <c r="B12" s="20"/>
      <c r="C12" s="20"/>
      <c r="D12" s="22"/>
      <c r="E12" s="20"/>
      <c r="F12" s="20"/>
      <c r="G12" s="23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0"/>
      <c r="T12" s="25"/>
      <c r="U12" s="25"/>
      <c r="V12" s="25"/>
      <c r="W12" s="25"/>
      <c r="X12" s="25"/>
      <c r="Y12" s="25"/>
      <c r="Z12" s="25"/>
      <c r="AA12" s="20"/>
      <c r="AB12" s="20"/>
      <c r="AC12" s="26"/>
      <c r="AD12" s="27"/>
    </row>
    <row r="13" spans="1:30" ht="32.25" thickBot="1">
      <c r="A13" s="237" t="s">
        <v>18</v>
      </c>
      <c r="B13" s="239" t="s">
        <v>19</v>
      </c>
      <c r="C13" s="241">
        <v>2024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3"/>
    </row>
    <row r="14" spans="1:30" ht="34.5" thickBot="1">
      <c r="A14" s="238"/>
      <c r="B14" s="240"/>
      <c r="C14" s="28"/>
      <c r="D14" s="244" t="s">
        <v>74</v>
      </c>
      <c r="E14" s="192" t="s">
        <v>20</v>
      </c>
      <c r="F14" s="28"/>
      <c r="G14" s="246" t="s">
        <v>21</v>
      </c>
      <c r="H14" s="194" t="s">
        <v>22</v>
      </c>
      <c r="I14" s="194" t="s">
        <v>23</v>
      </c>
      <c r="J14" s="29"/>
      <c r="K14" s="248" t="s">
        <v>24</v>
      </c>
      <c r="L14" s="197" t="s">
        <v>22</v>
      </c>
      <c r="M14" s="194" t="s">
        <v>23</v>
      </c>
      <c r="N14" s="29"/>
      <c r="O14" s="248" t="s">
        <v>25</v>
      </c>
      <c r="P14" s="197" t="s">
        <v>22</v>
      </c>
      <c r="Q14" s="194" t="s">
        <v>23</v>
      </c>
      <c r="R14" s="29"/>
      <c r="S14" s="248" t="s">
        <v>26</v>
      </c>
      <c r="T14" s="197" t="s">
        <v>22</v>
      </c>
      <c r="U14" s="194" t="s">
        <v>23</v>
      </c>
      <c r="V14" s="28"/>
      <c r="W14" s="260" t="s">
        <v>27</v>
      </c>
      <c r="X14" s="30" t="s">
        <v>28</v>
      </c>
      <c r="Y14" s="31" t="s">
        <v>23</v>
      </c>
      <c r="Z14" s="28"/>
      <c r="AA14" s="262" t="s">
        <v>29</v>
      </c>
      <c r="AB14" s="32" t="s">
        <v>30</v>
      </c>
      <c r="AC14" s="31" t="s">
        <v>22</v>
      </c>
      <c r="AD14" s="33" t="s">
        <v>23</v>
      </c>
    </row>
    <row r="15" spans="1:30" ht="48" customHeight="1" thickBot="1">
      <c r="A15" s="190"/>
      <c r="B15" s="191" t="s">
        <v>31</v>
      </c>
      <c r="C15" s="34"/>
      <c r="D15" s="245"/>
      <c r="E15" s="193" t="e">
        <f>E24+E30</f>
        <v>#DIV/0!</v>
      </c>
      <c r="F15" s="34"/>
      <c r="G15" s="247"/>
      <c r="H15" s="195"/>
      <c r="I15" s="196"/>
      <c r="J15" s="35"/>
      <c r="K15" s="249"/>
      <c r="L15" s="198"/>
      <c r="M15" s="198"/>
      <c r="N15" s="35"/>
      <c r="O15" s="249"/>
      <c r="P15" s="198"/>
      <c r="Q15" s="198"/>
      <c r="R15" s="35"/>
      <c r="S15" s="249"/>
      <c r="T15" s="198"/>
      <c r="U15" s="198"/>
      <c r="V15" s="34"/>
      <c r="W15" s="261"/>
      <c r="X15" s="36"/>
      <c r="Y15" s="37"/>
      <c r="Z15" s="34"/>
      <c r="AA15" s="263"/>
      <c r="AB15" s="38"/>
      <c r="AC15" s="39"/>
      <c r="AD15" s="40"/>
    </row>
    <row r="16" spans="1:30" ht="16.5" thickTop="1" thickBot="1">
      <c r="A16" s="41"/>
      <c r="B16" s="42"/>
      <c r="C16" s="43"/>
      <c r="D16" s="264"/>
      <c r="E16" s="264"/>
      <c r="F16" s="43"/>
      <c r="G16" s="44"/>
      <c r="H16" s="45"/>
      <c r="I16" s="46"/>
      <c r="J16" s="47"/>
      <c r="K16" s="48"/>
      <c r="L16" s="49"/>
      <c r="M16" s="49"/>
      <c r="N16" s="47"/>
      <c r="O16" s="50"/>
      <c r="P16" s="49"/>
      <c r="Q16" s="49"/>
      <c r="R16" s="47"/>
      <c r="S16" s="48"/>
      <c r="T16" s="49"/>
      <c r="U16" s="49"/>
      <c r="V16" s="43"/>
      <c r="W16" s="51"/>
      <c r="X16" s="52"/>
      <c r="Y16" s="49"/>
      <c r="Z16" s="43"/>
      <c r="AA16" s="50"/>
      <c r="AB16" s="53"/>
      <c r="AC16" s="53"/>
      <c r="AD16" s="54"/>
    </row>
    <row r="17" spans="1:30" ht="19.5" thickBot="1">
      <c r="A17" s="55">
        <v>1</v>
      </c>
      <c r="B17" s="56" t="s">
        <v>32</v>
      </c>
      <c r="C17" s="57"/>
      <c r="D17" s="199"/>
      <c r="E17" s="58">
        <v>1</v>
      </c>
      <c r="F17" s="57"/>
      <c r="G17" s="59">
        <f>G18+D17</f>
        <v>0</v>
      </c>
      <c r="H17" s="60"/>
      <c r="I17" s="61"/>
      <c r="J17" s="62"/>
      <c r="K17" s="59">
        <f>K18+G17</f>
        <v>0</v>
      </c>
      <c r="L17" s="60"/>
      <c r="M17" s="61"/>
      <c r="N17" s="63"/>
      <c r="O17" s="59">
        <f>O18+K17</f>
        <v>0</v>
      </c>
      <c r="P17" s="60"/>
      <c r="Q17" s="61"/>
      <c r="R17" s="63"/>
      <c r="S17" s="59">
        <f>S18+O17</f>
        <v>0</v>
      </c>
      <c r="T17" s="60"/>
      <c r="U17" s="61"/>
      <c r="V17" s="57"/>
      <c r="W17" s="64">
        <f>D17+G18+K18</f>
        <v>0</v>
      </c>
      <c r="X17" s="65"/>
      <c r="Y17" s="66"/>
      <c r="Z17" s="57"/>
      <c r="AA17" s="64">
        <f>S18+O18+K18+G18+D17</f>
        <v>0</v>
      </c>
      <c r="AB17" s="65"/>
      <c r="AC17" s="66"/>
      <c r="AD17" s="67"/>
    </row>
    <row r="18" spans="1:30" ht="16.5" thickBot="1">
      <c r="A18" s="68"/>
      <c r="B18" s="69"/>
      <c r="C18" s="70"/>
      <c r="D18" s="265"/>
      <c r="E18" s="267"/>
      <c r="F18" s="70"/>
      <c r="G18" s="206"/>
      <c r="H18" s="71"/>
      <c r="I18" s="72"/>
      <c r="J18" s="73"/>
      <c r="K18" s="206"/>
      <c r="L18" s="71"/>
      <c r="M18" s="72"/>
      <c r="N18" s="74"/>
      <c r="O18" s="206"/>
      <c r="P18" s="71"/>
      <c r="Q18" s="72"/>
      <c r="R18" s="74"/>
      <c r="S18" s="206"/>
      <c r="T18" s="71"/>
      <c r="U18" s="72"/>
      <c r="V18" s="70"/>
      <c r="W18" s="75">
        <f>G18+K18</f>
        <v>0</v>
      </c>
      <c r="X18" s="76"/>
      <c r="Y18" s="77"/>
      <c r="Z18" s="70"/>
      <c r="AA18" s="75">
        <f>S18+O18+K18+G18</f>
        <v>0</v>
      </c>
      <c r="AB18" s="76"/>
      <c r="AC18" s="77"/>
      <c r="AD18" s="78"/>
    </row>
    <row r="19" spans="1:30" ht="30">
      <c r="A19" s="79">
        <v>2</v>
      </c>
      <c r="B19" s="80" t="s">
        <v>33</v>
      </c>
      <c r="C19" s="81"/>
      <c r="D19" s="266"/>
      <c r="E19" s="266"/>
      <c r="F19" s="81"/>
      <c r="G19" s="82"/>
      <c r="H19" s="83"/>
      <c r="I19" s="84"/>
      <c r="J19" s="85"/>
      <c r="K19" s="82"/>
      <c r="L19" s="83"/>
      <c r="M19" s="84"/>
      <c r="N19" s="86"/>
      <c r="O19" s="82"/>
      <c r="P19" s="83"/>
      <c r="Q19" s="84"/>
      <c r="R19" s="86"/>
      <c r="S19" s="82"/>
      <c r="T19" s="83"/>
      <c r="U19" s="84"/>
      <c r="V19" s="81"/>
      <c r="W19" s="82"/>
      <c r="X19" s="87"/>
      <c r="Y19" s="88"/>
      <c r="Z19" s="81"/>
      <c r="AA19" s="82"/>
      <c r="AB19" s="87"/>
      <c r="AC19" s="88"/>
      <c r="AD19" s="89"/>
    </row>
    <row r="20" spans="1:30" ht="30">
      <c r="A20" s="90">
        <v>2.1</v>
      </c>
      <c r="B20" s="91" t="s">
        <v>34</v>
      </c>
      <c r="C20" s="92"/>
      <c r="D20" s="93">
        <f>D17*5%</f>
        <v>0</v>
      </c>
      <c r="E20" s="94" t="e">
        <f>D20*E17/D17</f>
        <v>#DIV/0!</v>
      </c>
      <c r="F20" s="92"/>
      <c r="G20" s="93">
        <f>G17*5%</f>
        <v>0</v>
      </c>
      <c r="H20" s="95" t="e">
        <f>G20*100%/G17</f>
        <v>#DIV/0!</v>
      </c>
      <c r="I20" s="96"/>
      <c r="J20" s="97"/>
      <c r="K20" s="93">
        <f>K17*5%</f>
        <v>0</v>
      </c>
      <c r="L20" s="95" t="e">
        <f>K20*100%/K17</f>
        <v>#DIV/0!</v>
      </c>
      <c r="M20" s="96"/>
      <c r="N20" s="98"/>
      <c r="O20" s="93">
        <f>O17*5%</f>
        <v>0</v>
      </c>
      <c r="P20" s="95" t="e">
        <f>O20*100%/O17</f>
        <v>#DIV/0!</v>
      </c>
      <c r="Q20" s="96"/>
      <c r="R20" s="98"/>
      <c r="S20" s="93">
        <f>S17*5%</f>
        <v>0</v>
      </c>
      <c r="T20" s="95" t="e">
        <f>S20*100%/S17</f>
        <v>#DIV/0!</v>
      </c>
      <c r="U20" s="96"/>
      <c r="V20" s="92"/>
      <c r="W20" s="99">
        <f>W17*5%</f>
        <v>0</v>
      </c>
      <c r="X20" s="94" t="e">
        <f>+W20/W17</f>
        <v>#DIV/0!</v>
      </c>
      <c r="Y20" s="100"/>
      <c r="Z20" s="92"/>
      <c r="AA20" s="99">
        <f>AA17*5%</f>
        <v>0</v>
      </c>
      <c r="AB20" s="94" t="e">
        <f>+AA20/AA17</f>
        <v>#DIV/0!</v>
      </c>
      <c r="AC20" s="100"/>
      <c r="AD20" s="101">
        <f>AD48</f>
        <v>1</v>
      </c>
    </row>
    <row r="21" spans="1:30" ht="30">
      <c r="A21" s="102">
        <v>3</v>
      </c>
      <c r="B21" s="103" t="s">
        <v>35</v>
      </c>
      <c r="C21" s="92"/>
      <c r="D21" s="93">
        <f>D24+D30</f>
        <v>0</v>
      </c>
      <c r="E21" s="104" t="e">
        <f>D21*E20/D20</f>
        <v>#DIV/0!</v>
      </c>
      <c r="F21" s="92"/>
      <c r="G21" s="93">
        <f>G24+G30</f>
        <v>0</v>
      </c>
      <c r="H21" s="95" t="e">
        <f>G21*H20/G20</f>
        <v>#DIV/0!</v>
      </c>
      <c r="I21" s="96">
        <f>(I24+I30)/2</f>
        <v>1</v>
      </c>
      <c r="J21" s="97"/>
      <c r="K21" s="93">
        <f>+K24+K30</f>
        <v>0</v>
      </c>
      <c r="L21" s="95" t="e">
        <f>K21*L20/K20</f>
        <v>#DIV/0!</v>
      </c>
      <c r="M21" s="96">
        <f>(M24+M30)/2</f>
        <v>1</v>
      </c>
      <c r="N21" s="98"/>
      <c r="O21" s="93">
        <f>+O24+O30</f>
        <v>0</v>
      </c>
      <c r="P21" s="95" t="e">
        <f>O21*P20/O20</f>
        <v>#DIV/0!</v>
      </c>
      <c r="Q21" s="96">
        <f>(Q24+Q30)/2</f>
        <v>1</v>
      </c>
      <c r="R21" s="97"/>
      <c r="S21" s="93">
        <f>+S24+S30</f>
        <v>0</v>
      </c>
      <c r="T21" s="95" t="e">
        <f>S21*T20/S20</f>
        <v>#DIV/0!</v>
      </c>
      <c r="U21" s="96">
        <f>(U24+U30)/2</f>
        <v>1</v>
      </c>
      <c r="V21" s="92"/>
      <c r="W21" s="99">
        <f>G21+K21</f>
        <v>0</v>
      </c>
      <c r="X21" s="94" t="e">
        <f>+H21+L21</f>
        <v>#DIV/0!</v>
      </c>
      <c r="Y21" s="105">
        <f>(I21+M21)/2</f>
        <v>1</v>
      </c>
      <c r="Z21" s="106"/>
      <c r="AA21" s="99">
        <f>G21+K21+O21+S21</f>
        <v>0</v>
      </c>
      <c r="AB21" s="94" t="e">
        <f>AA21*AB20/AA20</f>
        <v>#DIV/0!</v>
      </c>
      <c r="AC21" s="105">
        <f>(M21+Q21)/2</f>
        <v>1</v>
      </c>
      <c r="AD21" s="107"/>
    </row>
    <row r="22" spans="1:30">
      <c r="A22" s="108">
        <v>3.1</v>
      </c>
      <c r="B22" s="109" t="s">
        <v>36</v>
      </c>
      <c r="C22" s="92"/>
      <c r="D22" s="93">
        <v>0</v>
      </c>
      <c r="E22" s="94">
        <v>0</v>
      </c>
      <c r="F22" s="92"/>
      <c r="G22" s="93">
        <f>G21</f>
        <v>0</v>
      </c>
      <c r="H22" s="110" t="e">
        <f>G22*100%/G20</f>
        <v>#DIV/0!</v>
      </c>
      <c r="I22" s="96"/>
      <c r="J22" s="97"/>
      <c r="K22" s="93">
        <f>G21+K21</f>
        <v>0</v>
      </c>
      <c r="L22" s="110" t="e">
        <f>K22*100%/K20</f>
        <v>#DIV/0!</v>
      </c>
      <c r="M22" s="96">
        <f>(I21+M21)/2</f>
        <v>1</v>
      </c>
      <c r="N22" s="97"/>
      <c r="O22" s="93">
        <f>K22+O21</f>
        <v>0</v>
      </c>
      <c r="P22" s="110" t="e">
        <f>O22*100%/O20</f>
        <v>#DIV/0!</v>
      </c>
      <c r="Q22" s="96">
        <f>(I21+M21+Q21)/3</f>
        <v>1</v>
      </c>
      <c r="R22" s="97"/>
      <c r="S22" s="93">
        <f>O22+S21</f>
        <v>0</v>
      </c>
      <c r="T22" s="110" t="e">
        <f>S22*100%/S20</f>
        <v>#DIV/0!</v>
      </c>
      <c r="U22" s="96">
        <f>(I21+M21+Q21+U21)/4</f>
        <v>1</v>
      </c>
      <c r="V22" s="106"/>
      <c r="W22" s="99">
        <f>K22</f>
        <v>0</v>
      </c>
      <c r="X22" s="94" t="e">
        <f>W22*100%/W20</f>
        <v>#DIV/0!</v>
      </c>
      <c r="Y22" s="100"/>
      <c r="Z22" s="92"/>
      <c r="AA22" s="99">
        <f>G21+K21+O21+S21</f>
        <v>0</v>
      </c>
      <c r="AB22" s="94"/>
      <c r="AC22" s="100"/>
      <c r="AD22" s="107"/>
    </row>
    <row r="23" spans="1:30" ht="15.75" thickBot="1">
      <c r="A23" s="108">
        <v>3.2</v>
      </c>
      <c r="B23" s="109" t="s">
        <v>37</v>
      </c>
      <c r="C23" s="92"/>
      <c r="D23" s="93">
        <f>+D21-D20</f>
        <v>0</v>
      </c>
      <c r="E23" s="94" t="e">
        <f>D23*E17/D17</f>
        <v>#DIV/0!</v>
      </c>
      <c r="F23" s="92"/>
      <c r="G23" s="111">
        <f>G21-G20</f>
        <v>0</v>
      </c>
      <c r="H23" s="94" t="e">
        <f>G23*H20/G20</f>
        <v>#DIV/0!</v>
      </c>
      <c r="I23" s="112"/>
      <c r="J23" s="97"/>
      <c r="K23" s="111">
        <f>(G21+K21)-K20</f>
        <v>0</v>
      </c>
      <c r="L23" s="94" t="e">
        <f>K23*L20/K20</f>
        <v>#DIV/0!</v>
      </c>
      <c r="M23" s="112"/>
      <c r="N23" s="98"/>
      <c r="O23" s="111">
        <f>(G21+K21+O21)-O20</f>
        <v>0</v>
      </c>
      <c r="P23" s="94" t="e">
        <f>O23*P20/O20</f>
        <v>#DIV/0!</v>
      </c>
      <c r="Q23" s="112"/>
      <c r="R23" s="98"/>
      <c r="S23" s="111">
        <f>(G21+K21+O21+S21)-S20</f>
        <v>0</v>
      </c>
      <c r="T23" s="94" t="e">
        <f>S23*T20/S20</f>
        <v>#DIV/0!</v>
      </c>
      <c r="U23" s="112"/>
      <c r="V23" s="92"/>
      <c r="W23" s="99">
        <f>(G21+K21)-W20</f>
        <v>0</v>
      </c>
      <c r="X23" s="94" t="e">
        <f>X20-X21</f>
        <v>#DIV/0!</v>
      </c>
      <c r="Y23" s="100"/>
      <c r="Z23" s="92"/>
      <c r="AA23" s="99">
        <f>AA21-AA20</f>
        <v>0</v>
      </c>
      <c r="AB23" s="94" t="e">
        <f>AA23*AB20/AA20</f>
        <v>#DIV/0!</v>
      </c>
      <c r="AC23" s="100"/>
      <c r="AD23" s="107"/>
    </row>
    <row r="24" spans="1:30" ht="16.5" thickBot="1">
      <c r="A24" s="113">
        <v>4</v>
      </c>
      <c r="B24" s="114" t="s">
        <v>38</v>
      </c>
      <c r="C24" s="92"/>
      <c r="D24" s="59">
        <f>SUM(D25:D29)</f>
        <v>0</v>
      </c>
      <c r="E24" s="58" t="e">
        <f>SUM(E25:E29)</f>
        <v>#DIV/0!</v>
      </c>
      <c r="F24" s="92"/>
      <c r="G24" s="59">
        <f>SUM(G25:G29)</f>
        <v>0</v>
      </c>
      <c r="H24" s="58" t="e">
        <f>SUM(H25:H29)</f>
        <v>#DIV/0!</v>
      </c>
      <c r="I24" s="115">
        <f>SUM(I25:I29)/5</f>
        <v>1</v>
      </c>
      <c r="J24" s="97"/>
      <c r="K24" s="59">
        <f>+SUM(K25:K29)</f>
        <v>0</v>
      </c>
      <c r="L24" s="58" t="e">
        <f>+L25+L26+L27+L28+L29</f>
        <v>#DIV/0!</v>
      </c>
      <c r="M24" s="115">
        <f>SUM(M25:M29)/5</f>
        <v>1</v>
      </c>
      <c r="N24" s="98"/>
      <c r="O24" s="59">
        <f>+SUM(O25:O29)</f>
        <v>0</v>
      </c>
      <c r="P24" s="58" t="e">
        <f>SUM(P25:P29)</f>
        <v>#DIV/0!</v>
      </c>
      <c r="Q24" s="115">
        <f>SUM(Q25:Q29)/5</f>
        <v>1</v>
      </c>
      <c r="R24" s="98"/>
      <c r="S24" s="59">
        <f>+SUM(S25:S29)</f>
        <v>0</v>
      </c>
      <c r="T24" s="58" t="e">
        <f>SUM(T25:T29)</f>
        <v>#DIV/0!</v>
      </c>
      <c r="U24" s="115">
        <f>SUM(U25:U29)/5</f>
        <v>1</v>
      </c>
      <c r="V24" s="92"/>
      <c r="W24" s="64">
        <f>K24+G24</f>
        <v>0</v>
      </c>
      <c r="X24" s="116" t="e">
        <f t="shared" ref="X24:X29" si="0">+H24+L24</f>
        <v>#DIV/0!</v>
      </c>
      <c r="Y24" s="117">
        <f>(I24+M24)/4</f>
        <v>0.5</v>
      </c>
      <c r="Z24" s="92"/>
      <c r="AA24" s="64">
        <f>G24+K24+O24+S24</f>
        <v>0</v>
      </c>
      <c r="AB24" s="116" t="e">
        <f>+AB25+AB26+AB27+AB28+AB29</f>
        <v>#DIV/0!</v>
      </c>
      <c r="AC24" s="117">
        <f>(I24+M24+Q24+U24)/4</f>
        <v>1</v>
      </c>
      <c r="AD24" s="118">
        <f>(I24+M24+Q24+U24)/4</f>
        <v>1</v>
      </c>
    </row>
    <row r="25" spans="1:30">
      <c r="A25" s="119">
        <v>4.0999999999999996</v>
      </c>
      <c r="B25" s="120" t="s">
        <v>39</v>
      </c>
      <c r="C25" s="121"/>
      <c r="D25" s="200"/>
      <c r="E25" s="122" t="e">
        <f>D25*100%/D21</f>
        <v>#DIV/0!</v>
      </c>
      <c r="F25" s="121"/>
      <c r="G25" s="200"/>
      <c r="H25" s="122" t="e">
        <f>G25*100%/D21</f>
        <v>#DIV/0!</v>
      </c>
      <c r="I25" s="123">
        <v>1</v>
      </c>
      <c r="J25" s="124"/>
      <c r="K25" s="200"/>
      <c r="L25" s="122" t="e">
        <f>+K25/D21</f>
        <v>#DIV/0!</v>
      </c>
      <c r="M25" s="123">
        <v>1</v>
      </c>
      <c r="N25" s="125"/>
      <c r="O25" s="200"/>
      <c r="P25" s="122" t="e">
        <f>+O25/D21</f>
        <v>#DIV/0!</v>
      </c>
      <c r="Q25" s="123">
        <v>1</v>
      </c>
      <c r="R25" s="125"/>
      <c r="S25" s="200"/>
      <c r="T25" s="122" t="e">
        <f>+S25/D21</f>
        <v>#DIV/0!</v>
      </c>
      <c r="U25" s="123">
        <v>1</v>
      </c>
      <c r="V25" s="121"/>
      <c r="W25" s="126">
        <f>G25+K25</f>
        <v>0</v>
      </c>
      <c r="X25" s="122" t="e">
        <f t="shared" si="0"/>
        <v>#DIV/0!</v>
      </c>
      <c r="Y25" s="127">
        <f t="shared" ref="Y25:Y49" si="1">(I25+M25)/4</f>
        <v>0.5</v>
      </c>
      <c r="Z25" s="121"/>
      <c r="AA25" s="126">
        <f t="shared" ref="AA25:AA47" si="2">G25+K25+O25+S25</f>
        <v>0</v>
      </c>
      <c r="AB25" s="122" t="e">
        <f>+H25+L25+P25+T25</f>
        <v>#DIV/0!</v>
      </c>
      <c r="AC25" s="127">
        <f t="shared" ref="AC25:AC49" si="3">(I25+M25+Q25+U25)/4</f>
        <v>1</v>
      </c>
      <c r="AD25" s="128">
        <f t="shared" ref="AD25:AD47" si="4">(I25+M25+Q25+U25)/4</f>
        <v>1</v>
      </c>
    </row>
    <row r="26" spans="1:30">
      <c r="A26" s="129">
        <v>4.2</v>
      </c>
      <c r="B26" s="130" t="s">
        <v>40</v>
      </c>
      <c r="C26" s="121"/>
      <c r="D26" s="200"/>
      <c r="E26" s="122" t="e">
        <f>D26*100%/D21</f>
        <v>#DIV/0!</v>
      </c>
      <c r="F26" s="121"/>
      <c r="G26" s="200"/>
      <c r="H26" s="122" t="e">
        <f>G26*100%/D21</f>
        <v>#DIV/0!</v>
      </c>
      <c r="I26" s="123">
        <v>1</v>
      </c>
      <c r="J26" s="124"/>
      <c r="K26" s="200"/>
      <c r="L26" s="122" t="e">
        <f>+K26/D21</f>
        <v>#DIV/0!</v>
      </c>
      <c r="M26" s="123">
        <v>1</v>
      </c>
      <c r="N26" s="125"/>
      <c r="O26" s="200"/>
      <c r="P26" s="122" t="e">
        <f>+O26/D21</f>
        <v>#DIV/0!</v>
      </c>
      <c r="Q26" s="123">
        <v>1</v>
      </c>
      <c r="R26" s="125"/>
      <c r="S26" s="200"/>
      <c r="T26" s="122" t="e">
        <f>+S26/D21</f>
        <v>#DIV/0!</v>
      </c>
      <c r="U26" s="123">
        <v>1</v>
      </c>
      <c r="V26" s="121"/>
      <c r="W26" s="126">
        <f t="shared" ref="W26:W47" si="5">G26+K26</f>
        <v>0</v>
      </c>
      <c r="X26" s="122" t="e">
        <f t="shared" si="0"/>
        <v>#DIV/0!</v>
      </c>
      <c r="Y26" s="127">
        <f t="shared" si="1"/>
        <v>0.5</v>
      </c>
      <c r="Z26" s="121"/>
      <c r="AA26" s="126">
        <f t="shared" si="2"/>
        <v>0</v>
      </c>
      <c r="AB26" s="122" t="e">
        <f>+H26+L26+P26+T26</f>
        <v>#DIV/0!</v>
      </c>
      <c r="AC26" s="127">
        <f t="shared" si="3"/>
        <v>1</v>
      </c>
      <c r="AD26" s="128">
        <f t="shared" si="4"/>
        <v>1</v>
      </c>
    </row>
    <row r="27" spans="1:30">
      <c r="A27" s="119">
        <v>4.3</v>
      </c>
      <c r="B27" s="130" t="s">
        <v>41</v>
      </c>
      <c r="C27" s="121"/>
      <c r="D27" s="200"/>
      <c r="E27" s="122" t="e">
        <f>D27*100%/D21</f>
        <v>#DIV/0!</v>
      </c>
      <c r="F27" s="121"/>
      <c r="G27" s="200"/>
      <c r="H27" s="122" t="e">
        <f>G27*100%/D21</f>
        <v>#DIV/0!</v>
      </c>
      <c r="I27" s="123">
        <v>1</v>
      </c>
      <c r="J27" s="124"/>
      <c r="K27" s="200"/>
      <c r="L27" s="122" t="e">
        <f>+K27/D21</f>
        <v>#DIV/0!</v>
      </c>
      <c r="M27" s="123">
        <v>1</v>
      </c>
      <c r="N27" s="125"/>
      <c r="O27" s="200"/>
      <c r="P27" s="122" t="e">
        <f>+O27/D21</f>
        <v>#DIV/0!</v>
      </c>
      <c r="Q27" s="123">
        <v>1</v>
      </c>
      <c r="R27" s="125"/>
      <c r="S27" s="200"/>
      <c r="T27" s="122" t="e">
        <f>+S27/D21</f>
        <v>#DIV/0!</v>
      </c>
      <c r="U27" s="123">
        <v>1</v>
      </c>
      <c r="V27" s="121"/>
      <c r="W27" s="126">
        <f t="shared" si="5"/>
        <v>0</v>
      </c>
      <c r="X27" s="122" t="e">
        <f t="shared" si="0"/>
        <v>#DIV/0!</v>
      </c>
      <c r="Y27" s="127">
        <f t="shared" si="1"/>
        <v>0.5</v>
      </c>
      <c r="Z27" s="121"/>
      <c r="AA27" s="126">
        <f t="shared" si="2"/>
        <v>0</v>
      </c>
      <c r="AB27" s="122" t="e">
        <f>+H27+L27+P27+T27</f>
        <v>#DIV/0!</v>
      </c>
      <c r="AC27" s="127">
        <f t="shared" si="3"/>
        <v>1</v>
      </c>
      <c r="AD27" s="128">
        <f t="shared" si="4"/>
        <v>1</v>
      </c>
    </row>
    <row r="28" spans="1:30">
      <c r="A28" s="129">
        <v>4.4000000000000004</v>
      </c>
      <c r="B28" s="130" t="s">
        <v>42</v>
      </c>
      <c r="C28" s="121"/>
      <c r="D28" s="200"/>
      <c r="E28" s="122" t="e">
        <f>D28*100%/D21</f>
        <v>#DIV/0!</v>
      </c>
      <c r="F28" s="121"/>
      <c r="G28" s="200"/>
      <c r="H28" s="122" t="e">
        <f>G28*100%/D21</f>
        <v>#DIV/0!</v>
      </c>
      <c r="I28" s="123">
        <v>1</v>
      </c>
      <c r="J28" s="124"/>
      <c r="K28" s="200"/>
      <c r="L28" s="122" t="e">
        <f>+K28/D21</f>
        <v>#DIV/0!</v>
      </c>
      <c r="M28" s="123">
        <v>1</v>
      </c>
      <c r="N28" s="125"/>
      <c r="O28" s="200"/>
      <c r="P28" s="122" t="e">
        <f>+O28/D21</f>
        <v>#DIV/0!</v>
      </c>
      <c r="Q28" s="123">
        <v>1</v>
      </c>
      <c r="R28" s="125"/>
      <c r="S28" s="200"/>
      <c r="T28" s="122" t="e">
        <f>+S28/D21</f>
        <v>#DIV/0!</v>
      </c>
      <c r="U28" s="123">
        <v>1</v>
      </c>
      <c r="V28" s="121"/>
      <c r="W28" s="126">
        <f t="shared" si="5"/>
        <v>0</v>
      </c>
      <c r="X28" s="122" t="e">
        <f t="shared" si="0"/>
        <v>#DIV/0!</v>
      </c>
      <c r="Y28" s="127">
        <f t="shared" si="1"/>
        <v>0.5</v>
      </c>
      <c r="Z28" s="121"/>
      <c r="AA28" s="126">
        <f t="shared" si="2"/>
        <v>0</v>
      </c>
      <c r="AB28" s="122" t="e">
        <f>+H28+L28+P28+T28</f>
        <v>#DIV/0!</v>
      </c>
      <c r="AC28" s="127">
        <f t="shared" si="3"/>
        <v>1</v>
      </c>
      <c r="AD28" s="128">
        <f t="shared" si="4"/>
        <v>1</v>
      </c>
    </row>
    <row r="29" spans="1:30" ht="15.75" thickBot="1">
      <c r="A29" s="119">
        <v>4.5</v>
      </c>
      <c r="B29" s="131" t="s">
        <v>43</v>
      </c>
      <c r="C29" s="121"/>
      <c r="D29" s="200"/>
      <c r="E29" s="122" t="e">
        <f>D29*100%/D21</f>
        <v>#DIV/0!</v>
      </c>
      <c r="F29" s="121"/>
      <c r="G29" s="200"/>
      <c r="H29" s="122" t="e">
        <f>G29*100%/D21</f>
        <v>#DIV/0!</v>
      </c>
      <c r="I29" s="123">
        <v>1</v>
      </c>
      <c r="J29" s="124"/>
      <c r="K29" s="200"/>
      <c r="L29" s="122" t="e">
        <f>+K29/D21</f>
        <v>#DIV/0!</v>
      </c>
      <c r="M29" s="123">
        <v>1</v>
      </c>
      <c r="N29" s="125"/>
      <c r="O29" s="200"/>
      <c r="P29" s="122" t="e">
        <f>+O29/D21</f>
        <v>#DIV/0!</v>
      </c>
      <c r="Q29" s="123">
        <v>1</v>
      </c>
      <c r="R29" s="125"/>
      <c r="S29" s="200"/>
      <c r="T29" s="122" t="e">
        <f>+S29/D21</f>
        <v>#DIV/0!</v>
      </c>
      <c r="U29" s="123">
        <v>1</v>
      </c>
      <c r="V29" s="121"/>
      <c r="W29" s="126">
        <f t="shared" si="5"/>
        <v>0</v>
      </c>
      <c r="X29" s="122" t="e">
        <f t="shared" si="0"/>
        <v>#DIV/0!</v>
      </c>
      <c r="Y29" s="127">
        <f t="shared" si="1"/>
        <v>0.5</v>
      </c>
      <c r="Z29" s="121"/>
      <c r="AA29" s="126">
        <f t="shared" si="2"/>
        <v>0</v>
      </c>
      <c r="AB29" s="122" t="e">
        <f>+H29+L29+P29+T29</f>
        <v>#DIV/0!</v>
      </c>
      <c r="AC29" s="127">
        <f t="shared" si="3"/>
        <v>1</v>
      </c>
      <c r="AD29" s="128">
        <f t="shared" si="4"/>
        <v>1</v>
      </c>
    </row>
    <row r="30" spans="1:30" ht="16.5" thickBot="1">
      <c r="A30" s="113">
        <v>5</v>
      </c>
      <c r="B30" s="114" t="s">
        <v>44</v>
      </c>
      <c r="C30" s="132"/>
      <c r="D30" s="59">
        <f>D31+D37+SUM(D45:D47)</f>
        <v>0</v>
      </c>
      <c r="E30" s="133" t="e">
        <f>D30*100%/D21</f>
        <v>#DIV/0!</v>
      </c>
      <c r="F30" s="132"/>
      <c r="G30" s="59">
        <f>G31+G37+G45+G46+G47</f>
        <v>0</v>
      </c>
      <c r="H30" s="134" t="e">
        <f>+H31+H37+H45+H46+H47</f>
        <v>#DIV/0!</v>
      </c>
      <c r="I30" s="135">
        <f>(I31+I37+I45+I46+I47)/5</f>
        <v>1</v>
      </c>
      <c r="J30" s="136"/>
      <c r="K30" s="59">
        <f>+K31+K37+K45+K47+K46</f>
        <v>0</v>
      </c>
      <c r="L30" s="134" t="e">
        <f>+L31+L37+L45+L46+L47</f>
        <v>#DIV/0!</v>
      </c>
      <c r="M30" s="135">
        <f>(M31+M37+M45+M46+M47)/5</f>
        <v>1</v>
      </c>
      <c r="N30" s="137"/>
      <c r="O30" s="59">
        <f>+O31+O37+O45+O47+O46</f>
        <v>0</v>
      </c>
      <c r="P30" s="134" t="e">
        <f>+P31+P37+P45+P46+P47</f>
        <v>#DIV/0!</v>
      </c>
      <c r="Q30" s="135">
        <f>(Q31+Q37+Q45+Q46+Q47)/5</f>
        <v>1</v>
      </c>
      <c r="R30" s="137"/>
      <c r="S30" s="59">
        <f>+S31+S37+S45+S47+S46</f>
        <v>0</v>
      </c>
      <c r="T30" s="134" t="e">
        <f>+T31+T37+T45+T46+T47</f>
        <v>#DIV/0!</v>
      </c>
      <c r="U30" s="135">
        <f>(U31+U37+U45+U46+U47)/5</f>
        <v>1</v>
      </c>
      <c r="V30" s="132"/>
      <c r="W30" s="64">
        <f t="shared" si="5"/>
        <v>0</v>
      </c>
      <c r="X30" s="138" t="e">
        <f>+X31+X37+X45+X46+X47</f>
        <v>#DIV/0!</v>
      </c>
      <c r="Y30" s="139">
        <f t="shared" si="1"/>
        <v>0.5</v>
      </c>
      <c r="Z30" s="132"/>
      <c r="AA30" s="64">
        <f t="shared" si="2"/>
        <v>0</v>
      </c>
      <c r="AB30" s="139" t="e">
        <f>+AB31+AB37+AB45+AB46+AB47</f>
        <v>#DIV/0!</v>
      </c>
      <c r="AC30" s="140">
        <f t="shared" si="3"/>
        <v>1</v>
      </c>
      <c r="AD30" s="141">
        <f t="shared" si="4"/>
        <v>1</v>
      </c>
    </row>
    <row r="31" spans="1:30" ht="16.5" thickBot="1">
      <c r="A31" s="142">
        <v>5.0999999999999996</v>
      </c>
      <c r="B31" s="143" t="s">
        <v>45</v>
      </c>
      <c r="C31" s="132"/>
      <c r="D31" s="144">
        <f>+SUM(D32:D36)</f>
        <v>0</v>
      </c>
      <c r="E31" s="145" t="e">
        <f>D31*100%/D21</f>
        <v>#DIV/0!</v>
      </c>
      <c r="F31" s="132"/>
      <c r="G31" s="144">
        <f>+SUM(G32:G36)</f>
        <v>0</v>
      </c>
      <c r="H31" s="146" t="e">
        <f>+H32+H33+H34+H35+H36</f>
        <v>#DIV/0!</v>
      </c>
      <c r="I31" s="147">
        <f>+SUM(I32:I36)/5</f>
        <v>1</v>
      </c>
      <c r="J31" s="136"/>
      <c r="K31" s="144">
        <f>+SUM(K32:K36)</f>
        <v>0</v>
      </c>
      <c r="L31" s="146" t="e">
        <f>+L32+L33+L34+L35+L36</f>
        <v>#DIV/0!</v>
      </c>
      <c r="M31" s="147">
        <f>+SUM(M32:M36)/5</f>
        <v>1</v>
      </c>
      <c r="N31" s="137"/>
      <c r="O31" s="144">
        <f>+SUM(O32:O36)</f>
        <v>0</v>
      </c>
      <c r="P31" s="146" t="e">
        <f>+P32+P33+P34+P35+P36</f>
        <v>#DIV/0!</v>
      </c>
      <c r="Q31" s="147">
        <f>+SUM(Q32:Q36)/5</f>
        <v>1</v>
      </c>
      <c r="R31" s="137"/>
      <c r="S31" s="144">
        <f>+SUM(S32:S36)</f>
        <v>0</v>
      </c>
      <c r="T31" s="146" t="e">
        <f>+T32+T33+T34+T35+T36</f>
        <v>#DIV/0!</v>
      </c>
      <c r="U31" s="147">
        <f>+SUM(U32:U36)/5</f>
        <v>1</v>
      </c>
      <c r="V31" s="132"/>
      <c r="W31" s="64">
        <f t="shared" si="5"/>
        <v>0</v>
      </c>
      <c r="X31" s="138" t="e">
        <f>+X32+X33+X34+X35+X36</f>
        <v>#DIV/0!</v>
      </c>
      <c r="Y31" s="139">
        <f t="shared" si="1"/>
        <v>0.5</v>
      </c>
      <c r="Z31" s="132"/>
      <c r="AA31" s="64">
        <f t="shared" si="2"/>
        <v>0</v>
      </c>
      <c r="AB31" s="139" t="e">
        <f>SUM(AB32:AB36)</f>
        <v>#DIV/0!</v>
      </c>
      <c r="AC31" s="140">
        <f t="shared" si="3"/>
        <v>1</v>
      </c>
      <c r="AD31" s="141">
        <f t="shared" si="4"/>
        <v>1</v>
      </c>
    </row>
    <row r="32" spans="1:30">
      <c r="A32" s="148" t="s">
        <v>46</v>
      </c>
      <c r="B32" s="149" t="s">
        <v>47</v>
      </c>
      <c r="C32" s="121"/>
      <c r="D32" s="200"/>
      <c r="E32" s="122" t="e">
        <f>D32*100%/D21</f>
        <v>#DIV/0!</v>
      </c>
      <c r="F32" s="121"/>
      <c r="G32" s="200"/>
      <c r="H32" s="122" t="e">
        <f>+G32/D21</f>
        <v>#DIV/0!</v>
      </c>
      <c r="I32" s="150">
        <v>1</v>
      </c>
      <c r="J32" s="124"/>
      <c r="K32" s="200"/>
      <c r="L32" s="122" t="e">
        <f>+K32/D21</f>
        <v>#DIV/0!</v>
      </c>
      <c r="M32" s="150">
        <v>1</v>
      </c>
      <c r="N32" s="125"/>
      <c r="O32" s="200"/>
      <c r="P32" s="122" t="e">
        <f>+O32/D21</f>
        <v>#DIV/0!</v>
      </c>
      <c r="Q32" s="150">
        <v>1</v>
      </c>
      <c r="R32" s="125"/>
      <c r="S32" s="200"/>
      <c r="T32" s="122" t="e">
        <f>+S32/D21</f>
        <v>#DIV/0!</v>
      </c>
      <c r="U32" s="150">
        <v>1</v>
      </c>
      <c r="V32" s="121"/>
      <c r="W32" s="126">
        <f t="shared" si="5"/>
        <v>0</v>
      </c>
      <c r="X32" s="122" t="e">
        <f>+H32+L32</f>
        <v>#DIV/0!</v>
      </c>
      <c r="Y32" s="127">
        <f t="shared" si="1"/>
        <v>0.5</v>
      </c>
      <c r="Z32" s="121"/>
      <c r="AA32" s="126">
        <f t="shared" si="2"/>
        <v>0</v>
      </c>
      <c r="AB32" s="122" t="e">
        <f>+H32+L32+P32+T32</f>
        <v>#DIV/0!</v>
      </c>
      <c r="AC32" s="127">
        <f t="shared" si="3"/>
        <v>1</v>
      </c>
      <c r="AD32" s="128">
        <f t="shared" si="4"/>
        <v>1</v>
      </c>
    </row>
    <row r="33" spans="1:30">
      <c r="A33" s="151" t="s">
        <v>48</v>
      </c>
      <c r="B33" s="152" t="s">
        <v>49</v>
      </c>
      <c r="C33" s="153"/>
      <c r="D33" s="200"/>
      <c r="E33" s="122" t="e">
        <f>D33*100%/D21</f>
        <v>#DIV/0!</v>
      </c>
      <c r="F33" s="121"/>
      <c r="G33" s="200"/>
      <c r="H33" s="122" t="e">
        <f>+G33/D21</f>
        <v>#DIV/0!</v>
      </c>
      <c r="I33" s="150">
        <v>1</v>
      </c>
      <c r="J33" s="124"/>
      <c r="K33" s="200"/>
      <c r="L33" s="122" t="e">
        <f>+K33/D21</f>
        <v>#DIV/0!</v>
      </c>
      <c r="M33" s="150">
        <v>1</v>
      </c>
      <c r="N33" s="125"/>
      <c r="O33" s="200"/>
      <c r="P33" s="122" t="e">
        <f>+O33/D21</f>
        <v>#DIV/0!</v>
      </c>
      <c r="Q33" s="150">
        <v>1</v>
      </c>
      <c r="R33" s="125"/>
      <c r="S33" s="200"/>
      <c r="T33" s="122" t="e">
        <f>+S33/D21</f>
        <v>#DIV/0!</v>
      </c>
      <c r="U33" s="150">
        <v>1</v>
      </c>
      <c r="V33" s="121"/>
      <c r="W33" s="126">
        <f t="shared" si="5"/>
        <v>0</v>
      </c>
      <c r="X33" s="122" t="e">
        <f>+H33+L33</f>
        <v>#DIV/0!</v>
      </c>
      <c r="Y33" s="127">
        <f t="shared" si="1"/>
        <v>0.5</v>
      </c>
      <c r="Z33" s="121"/>
      <c r="AA33" s="126">
        <f t="shared" si="2"/>
        <v>0</v>
      </c>
      <c r="AB33" s="122" t="e">
        <f>+H33+L33+P33+T33</f>
        <v>#DIV/0!</v>
      </c>
      <c r="AC33" s="127">
        <f t="shared" si="3"/>
        <v>1</v>
      </c>
      <c r="AD33" s="128">
        <f t="shared" si="4"/>
        <v>1</v>
      </c>
    </row>
    <row r="34" spans="1:30">
      <c r="A34" s="154" t="s">
        <v>50</v>
      </c>
      <c r="B34" s="130" t="s">
        <v>51</v>
      </c>
      <c r="C34" s="121"/>
      <c r="D34" s="200"/>
      <c r="E34" s="122" t="e">
        <f>D34*100%/D21</f>
        <v>#DIV/0!</v>
      </c>
      <c r="F34" s="121"/>
      <c r="G34" s="200"/>
      <c r="H34" s="122" t="e">
        <f>+G34/D21</f>
        <v>#DIV/0!</v>
      </c>
      <c r="I34" s="150">
        <v>1</v>
      </c>
      <c r="J34" s="124"/>
      <c r="K34" s="200"/>
      <c r="L34" s="122" t="e">
        <f>+K34/D21</f>
        <v>#DIV/0!</v>
      </c>
      <c r="M34" s="150">
        <v>1</v>
      </c>
      <c r="N34" s="125"/>
      <c r="O34" s="200"/>
      <c r="P34" s="122" t="e">
        <f>+O34/D21</f>
        <v>#DIV/0!</v>
      </c>
      <c r="Q34" s="150">
        <v>1</v>
      </c>
      <c r="R34" s="125"/>
      <c r="S34" s="200"/>
      <c r="T34" s="122" t="e">
        <f>+S34/D21</f>
        <v>#DIV/0!</v>
      </c>
      <c r="U34" s="150">
        <v>1</v>
      </c>
      <c r="V34" s="121"/>
      <c r="W34" s="126">
        <f t="shared" si="5"/>
        <v>0</v>
      </c>
      <c r="X34" s="122" t="e">
        <f>+H34+L34</f>
        <v>#DIV/0!</v>
      </c>
      <c r="Y34" s="127">
        <f t="shared" si="1"/>
        <v>0.5</v>
      </c>
      <c r="Z34" s="121"/>
      <c r="AA34" s="126">
        <f t="shared" si="2"/>
        <v>0</v>
      </c>
      <c r="AB34" s="122" t="e">
        <f>+H34+L34+P34+T34</f>
        <v>#DIV/0!</v>
      </c>
      <c r="AC34" s="127">
        <f t="shared" si="3"/>
        <v>1</v>
      </c>
      <c r="AD34" s="128">
        <f t="shared" si="4"/>
        <v>1</v>
      </c>
    </row>
    <row r="35" spans="1:30" ht="30">
      <c r="A35" s="154" t="s">
        <v>52</v>
      </c>
      <c r="B35" s="155" t="s">
        <v>53</v>
      </c>
      <c r="C35" s="121"/>
      <c r="D35" s="200"/>
      <c r="E35" s="122" t="e">
        <f>D35*100%/D21</f>
        <v>#DIV/0!</v>
      </c>
      <c r="F35" s="121"/>
      <c r="G35" s="200"/>
      <c r="H35" s="122" t="e">
        <f>+G35/D21</f>
        <v>#DIV/0!</v>
      </c>
      <c r="I35" s="150">
        <v>1</v>
      </c>
      <c r="J35" s="124"/>
      <c r="K35" s="200"/>
      <c r="L35" s="122" t="e">
        <f>+K35/D21</f>
        <v>#DIV/0!</v>
      </c>
      <c r="M35" s="150">
        <v>1</v>
      </c>
      <c r="N35" s="125"/>
      <c r="O35" s="200"/>
      <c r="P35" s="122" t="e">
        <f>+O35/D21</f>
        <v>#DIV/0!</v>
      </c>
      <c r="Q35" s="150">
        <v>1</v>
      </c>
      <c r="R35" s="125"/>
      <c r="S35" s="200"/>
      <c r="T35" s="122" t="e">
        <f>+S35/D21</f>
        <v>#DIV/0!</v>
      </c>
      <c r="U35" s="150">
        <v>1</v>
      </c>
      <c r="V35" s="121"/>
      <c r="W35" s="126">
        <f t="shared" si="5"/>
        <v>0</v>
      </c>
      <c r="X35" s="122" t="e">
        <f>+H35+L35</f>
        <v>#DIV/0!</v>
      </c>
      <c r="Y35" s="127">
        <f t="shared" si="1"/>
        <v>0.5</v>
      </c>
      <c r="Z35" s="121"/>
      <c r="AA35" s="126">
        <f t="shared" si="2"/>
        <v>0</v>
      </c>
      <c r="AB35" s="122" t="e">
        <f>+H35+L35+P35+T35</f>
        <v>#DIV/0!</v>
      </c>
      <c r="AC35" s="127">
        <f t="shared" si="3"/>
        <v>1</v>
      </c>
      <c r="AD35" s="128">
        <f t="shared" si="4"/>
        <v>1</v>
      </c>
    </row>
    <row r="36" spans="1:30" ht="30.75" thickBot="1">
      <c r="A36" s="156" t="s">
        <v>54</v>
      </c>
      <c r="B36" s="155" t="s">
        <v>55</v>
      </c>
      <c r="C36" s="121"/>
      <c r="D36" s="200"/>
      <c r="E36" s="122" t="e">
        <f>D36*100%/D21</f>
        <v>#DIV/0!</v>
      </c>
      <c r="F36" s="121"/>
      <c r="G36" s="205"/>
      <c r="H36" s="122" t="e">
        <f>+G36/D21</f>
        <v>#DIV/0!</v>
      </c>
      <c r="I36" s="150">
        <v>1</v>
      </c>
      <c r="J36" s="124"/>
      <c r="K36" s="205"/>
      <c r="L36" s="122" t="e">
        <f>+K36/D21</f>
        <v>#DIV/0!</v>
      </c>
      <c r="M36" s="150">
        <v>1</v>
      </c>
      <c r="N36" s="125"/>
      <c r="O36" s="205"/>
      <c r="P36" s="122" t="e">
        <f>+O36/D21</f>
        <v>#DIV/0!</v>
      </c>
      <c r="Q36" s="150">
        <v>1</v>
      </c>
      <c r="R36" s="125"/>
      <c r="S36" s="205"/>
      <c r="T36" s="122" t="e">
        <f>+S36/D21</f>
        <v>#DIV/0!</v>
      </c>
      <c r="U36" s="150">
        <v>1</v>
      </c>
      <c r="V36" s="121"/>
      <c r="W36" s="126">
        <f t="shared" si="5"/>
        <v>0</v>
      </c>
      <c r="X36" s="122" t="e">
        <f>+H36+L36</f>
        <v>#DIV/0!</v>
      </c>
      <c r="Y36" s="127">
        <f t="shared" si="1"/>
        <v>0.5</v>
      </c>
      <c r="Z36" s="121"/>
      <c r="AA36" s="157">
        <f t="shared" si="2"/>
        <v>0</v>
      </c>
      <c r="AB36" s="122" t="e">
        <f>+H36+L36+P36+T36</f>
        <v>#DIV/0!</v>
      </c>
      <c r="AC36" s="127">
        <f t="shared" si="3"/>
        <v>1</v>
      </c>
      <c r="AD36" s="128">
        <f t="shared" si="4"/>
        <v>1</v>
      </c>
    </row>
    <row r="37" spans="1:30" ht="30.75" thickBot="1">
      <c r="A37" s="158">
        <v>5.2</v>
      </c>
      <c r="B37" s="143" t="s">
        <v>56</v>
      </c>
      <c r="C37" s="132"/>
      <c r="D37" s="159">
        <f>+SUM(D38:D44)</f>
        <v>0</v>
      </c>
      <c r="E37" s="145" t="e">
        <f>D37*100%/D21</f>
        <v>#DIV/0!</v>
      </c>
      <c r="F37" s="132"/>
      <c r="G37" s="159">
        <f>+SUM(G38:G44)</f>
        <v>0</v>
      </c>
      <c r="H37" s="146" t="e">
        <f>+H38+H39+H40+H41+H42+H43+H44</f>
        <v>#DIV/0!</v>
      </c>
      <c r="I37" s="147">
        <f>+SUM(I38:I44)/7</f>
        <v>1</v>
      </c>
      <c r="J37" s="136"/>
      <c r="K37" s="159">
        <f>+SUM(K38:K44)</f>
        <v>0</v>
      </c>
      <c r="L37" s="146" t="e">
        <f>+L38+L39+L40+L41+L42+L43+L44</f>
        <v>#DIV/0!</v>
      </c>
      <c r="M37" s="147">
        <f>+SUM(M38:M44)/7</f>
        <v>1</v>
      </c>
      <c r="N37" s="137"/>
      <c r="O37" s="159">
        <f>+SUM(O38:O44)</f>
        <v>0</v>
      </c>
      <c r="P37" s="146" t="e">
        <f>+P38+P39+P40+P41+P42+P43+P44</f>
        <v>#DIV/0!</v>
      </c>
      <c r="Q37" s="147">
        <f>+SUM(Q38:Q44)/7</f>
        <v>1</v>
      </c>
      <c r="R37" s="137"/>
      <c r="S37" s="159">
        <f>+SUM(S38:S44)</f>
        <v>0</v>
      </c>
      <c r="T37" s="146" t="e">
        <f>+T38+T39+T40+T41+T42+T43+T44</f>
        <v>#DIV/0!</v>
      </c>
      <c r="U37" s="147">
        <f>+SUM(U38:U44)/7</f>
        <v>1</v>
      </c>
      <c r="V37" s="132"/>
      <c r="W37" s="160">
        <f t="shared" si="5"/>
        <v>0</v>
      </c>
      <c r="X37" s="138" t="e">
        <f>+X38+X39+X40+X41+X42+X43+X44</f>
        <v>#DIV/0!</v>
      </c>
      <c r="Y37" s="139">
        <f t="shared" si="1"/>
        <v>0.5</v>
      </c>
      <c r="Z37" s="132"/>
      <c r="AA37" s="160">
        <f t="shared" si="2"/>
        <v>0</v>
      </c>
      <c r="AB37" s="139" t="e">
        <f>SUM(AB38:AB44)</f>
        <v>#DIV/0!</v>
      </c>
      <c r="AC37" s="140">
        <f t="shared" si="3"/>
        <v>1</v>
      </c>
      <c r="AD37" s="141">
        <f t="shared" si="4"/>
        <v>1</v>
      </c>
    </row>
    <row r="38" spans="1:30">
      <c r="A38" s="148" t="s">
        <v>57</v>
      </c>
      <c r="B38" s="120" t="s">
        <v>58</v>
      </c>
      <c r="C38" s="121"/>
      <c r="D38" s="200"/>
      <c r="E38" s="122" t="e">
        <f>D38*100%/D21</f>
        <v>#DIV/0!</v>
      </c>
      <c r="F38" s="121"/>
      <c r="G38" s="203"/>
      <c r="H38" s="122" t="e">
        <f>+G38/D21</f>
        <v>#DIV/0!</v>
      </c>
      <c r="I38" s="150">
        <v>1</v>
      </c>
      <c r="J38" s="124"/>
      <c r="K38" s="203"/>
      <c r="L38" s="122" t="e">
        <f>+K38/D21</f>
        <v>#DIV/0!</v>
      </c>
      <c r="M38" s="150">
        <v>1</v>
      </c>
      <c r="N38" s="125"/>
      <c r="O38" s="203"/>
      <c r="P38" s="122" t="e">
        <f>O38/D21</f>
        <v>#DIV/0!</v>
      </c>
      <c r="Q38" s="150">
        <v>1</v>
      </c>
      <c r="R38" s="125"/>
      <c r="S38" s="203"/>
      <c r="T38" s="122" t="e">
        <f>+S38/D21</f>
        <v>#DIV/0!</v>
      </c>
      <c r="U38" s="150">
        <v>1</v>
      </c>
      <c r="V38" s="121"/>
      <c r="W38" s="126">
        <f t="shared" si="5"/>
        <v>0</v>
      </c>
      <c r="X38" s="122" t="e">
        <f t="shared" ref="X38:X47" si="6">+H38+L38</f>
        <v>#DIV/0!</v>
      </c>
      <c r="Y38" s="127">
        <f t="shared" si="1"/>
        <v>0.5</v>
      </c>
      <c r="Z38" s="121"/>
      <c r="AA38" s="161">
        <f t="shared" si="2"/>
        <v>0</v>
      </c>
      <c r="AB38" s="122" t="e">
        <f t="shared" ref="AB38:AB47" si="7">+H38+L38+P38+T38</f>
        <v>#DIV/0!</v>
      </c>
      <c r="AC38" s="127">
        <f t="shared" si="3"/>
        <v>1</v>
      </c>
      <c r="AD38" s="128">
        <f t="shared" si="4"/>
        <v>1</v>
      </c>
    </row>
    <row r="39" spans="1:30">
      <c r="A39" s="162" t="s">
        <v>59</v>
      </c>
      <c r="B39" s="163" t="s">
        <v>60</v>
      </c>
      <c r="C39" s="121"/>
      <c r="D39" s="200"/>
      <c r="E39" s="122" t="e">
        <f>D39*100%/D21</f>
        <v>#DIV/0!</v>
      </c>
      <c r="F39" s="121"/>
      <c r="G39" s="204"/>
      <c r="H39" s="122" t="e">
        <f>+G39/D21</f>
        <v>#DIV/0!</v>
      </c>
      <c r="I39" s="150">
        <v>1</v>
      </c>
      <c r="J39" s="124"/>
      <c r="K39" s="204"/>
      <c r="L39" s="122" t="e">
        <f>+K39/D21</f>
        <v>#DIV/0!</v>
      </c>
      <c r="M39" s="150">
        <v>1</v>
      </c>
      <c r="N39" s="125"/>
      <c r="O39" s="204"/>
      <c r="P39" s="122" t="e">
        <f>+O39/D21</f>
        <v>#DIV/0!</v>
      </c>
      <c r="Q39" s="150">
        <v>1</v>
      </c>
      <c r="R39" s="125"/>
      <c r="S39" s="204"/>
      <c r="T39" s="122" t="e">
        <f>+S39/D21</f>
        <v>#DIV/0!</v>
      </c>
      <c r="U39" s="150">
        <v>1</v>
      </c>
      <c r="V39" s="121"/>
      <c r="W39" s="126">
        <f t="shared" si="5"/>
        <v>0</v>
      </c>
      <c r="X39" s="122" t="e">
        <f t="shared" si="6"/>
        <v>#DIV/0!</v>
      </c>
      <c r="Y39" s="127">
        <f t="shared" si="1"/>
        <v>0.5</v>
      </c>
      <c r="Z39" s="121"/>
      <c r="AA39" s="164">
        <f t="shared" si="2"/>
        <v>0</v>
      </c>
      <c r="AB39" s="122" t="e">
        <f t="shared" si="7"/>
        <v>#DIV/0!</v>
      </c>
      <c r="AC39" s="127">
        <f t="shared" si="3"/>
        <v>1</v>
      </c>
      <c r="AD39" s="128">
        <f t="shared" si="4"/>
        <v>1</v>
      </c>
    </row>
    <row r="40" spans="1:30">
      <c r="A40" s="148" t="s">
        <v>61</v>
      </c>
      <c r="B40" s="130" t="s">
        <v>62</v>
      </c>
      <c r="C40" s="121"/>
      <c r="D40" s="200"/>
      <c r="E40" s="122" t="e">
        <f>D40*100%/D21</f>
        <v>#DIV/0!</v>
      </c>
      <c r="F40" s="121"/>
      <c r="G40" s="204"/>
      <c r="H40" s="122" t="e">
        <f>+G40/D21</f>
        <v>#DIV/0!</v>
      </c>
      <c r="I40" s="150">
        <v>1</v>
      </c>
      <c r="J40" s="124"/>
      <c r="K40" s="204"/>
      <c r="L40" s="122" t="e">
        <f>+K40/D21</f>
        <v>#DIV/0!</v>
      </c>
      <c r="M40" s="150">
        <v>1</v>
      </c>
      <c r="N40" s="125"/>
      <c r="O40" s="204"/>
      <c r="P40" s="122" t="e">
        <f>+O40/D21</f>
        <v>#DIV/0!</v>
      </c>
      <c r="Q40" s="150">
        <v>1</v>
      </c>
      <c r="R40" s="125"/>
      <c r="S40" s="204"/>
      <c r="T40" s="122" t="e">
        <f>+S40/D21</f>
        <v>#DIV/0!</v>
      </c>
      <c r="U40" s="150">
        <v>1</v>
      </c>
      <c r="V40" s="121"/>
      <c r="W40" s="126">
        <f t="shared" si="5"/>
        <v>0</v>
      </c>
      <c r="X40" s="122" t="e">
        <f t="shared" si="6"/>
        <v>#DIV/0!</v>
      </c>
      <c r="Y40" s="127">
        <f t="shared" si="1"/>
        <v>0.5</v>
      </c>
      <c r="Z40" s="121"/>
      <c r="AA40" s="164">
        <f t="shared" si="2"/>
        <v>0</v>
      </c>
      <c r="AB40" s="122" t="e">
        <f t="shared" si="7"/>
        <v>#DIV/0!</v>
      </c>
      <c r="AC40" s="127">
        <f t="shared" si="3"/>
        <v>1</v>
      </c>
      <c r="AD40" s="128">
        <f t="shared" si="4"/>
        <v>1</v>
      </c>
    </row>
    <row r="41" spans="1:30">
      <c r="A41" s="162" t="s">
        <v>63</v>
      </c>
      <c r="B41" s="130" t="s">
        <v>64</v>
      </c>
      <c r="C41" s="121"/>
      <c r="D41" s="200"/>
      <c r="E41" s="122" t="e">
        <f>D41*100%/D21</f>
        <v>#DIV/0!</v>
      </c>
      <c r="F41" s="121"/>
      <c r="G41" s="204"/>
      <c r="H41" s="122" t="e">
        <f>+G41/D21</f>
        <v>#DIV/0!</v>
      </c>
      <c r="I41" s="150">
        <v>1</v>
      </c>
      <c r="J41" s="124"/>
      <c r="K41" s="204"/>
      <c r="L41" s="122" t="e">
        <f>+K41/D21</f>
        <v>#DIV/0!</v>
      </c>
      <c r="M41" s="150">
        <v>1</v>
      </c>
      <c r="N41" s="125"/>
      <c r="O41" s="204"/>
      <c r="P41" s="122" t="e">
        <f>+O41/D21</f>
        <v>#DIV/0!</v>
      </c>
      <c r="Q41" s="150">
        <v>1</v>
      </c>
      <c r="R41" s="125"/>
      <c r="S41" s="204"/>
      <c r="T41" s="122" t="e">
        <f>+S41/D21</f>
        <v>#DIV/0!</v>
      </c>
      <c r="U41" s="150">
        <v>1</v>
      </c>
      <c r="V41" s="121"/>
      <c r="W41" s="126">
        <f t="shared" si="5"/>
        <v>0</v>
      </c>
      <c r="X41" s="122" t="e">
        <f t="shared" si="6"/>
        <v>#DIV/0!</v>
      </c>
      <c r="Y41" s="127">
        <f t="shared" si="1"/>
        <v>0.5</v>
      </c>
      <c r="Z41" s="121"/>
      <c r="AA41" s="164">
        <f t="shared" si="2"/>
        <v>0</v>
      </c>
      <c r="AB41" s="122" t="e">
        <f t="shared" si="7"/>
        <v>#DIV/0!</v>
      </c>
      <c r="AC41" s="127">
        <f t="shared" si="3"/>
        <v>1</v>
      </c>
      <c r="AD41" s="128">
        <f t="shared" si="4"/>
        <v>1</v>
      </c>
    </row>
    <row r="42" spans="1:30">
      <c r="A42" s="148" t="s">
        <v>65</v>
      </c>
      <c r="B42" s="130" t="s">
        <v>66</v>
      </c>
      <c r="C42" s="121"/>
      <c r="D42" s="200"/>
      <c r="E42" s="122" t="e">
        <f>D42*100%/D21</f>
        <v>#DIV/0!</v>
      </c>
      <c r="F42" s="121"/>
      <c r="G42" s="200"/>
      <c r="H42" s="122" t="e">
        <f>+G42/D21</f>
        <v>#DIV/0!</v>
      </c>
      <c r="I42" s="150">
        <v>1</v>
      </c>
      <c r="J42" s="124"/>
      <c r="K42" s="200"/>
      <c r="L42" s="122" t="e">
        <f>+K42/D21</f>
        <v>#DIV/0!</v>
      </c>
      <c r="M42" s="150">
        <v>1</v>
      </c>
      <c r="N42" s="125"/>
      <c r="O42" s="200"/>
      <c r="P42" s="122" t="e">
        <f>+O42/D21</f>
        <v>#DIV/0!</v>
      </c>
      <c r="Q42" s="150">
        <v>1</v>
      </c>
      <c r="R42" s="125"/>
      <c r="S42" s="200"/>
      <c r="T42" s="122" t="e">
        <f>+S42/D21</f>
        <v>#DIV/0!</v>
      </c>
      <c r="U42" s="150">
        <v>1</v>
      </c>
      <c r="V42" s="121"/>
      <c r="W42" s="126">
        <f t="shared" si="5"/>
        <v>0</v>
      </c>
      <c r="X42" s="122" t="e">
        <f t="shared" si="6"/>
        <v>#DIV/0!</v>
      </c>
      <c r="Y42" s="127">
        <f t="shared" si="1"/>
        <v>0.5</v>
      </c>
      <c r="Z42" s="121"/>
      <c r="AA42" s="126">
        <f t="shared" si="2"/>
        <v>0</v>
      </c>
      <c r="AB42" s="122" t="e">
        <f t="shared" si="7"/>
        <v>#DIV/0!</v>
      </c>
      <c r="AC42" s="127">
        <f t="shared" si="3"/>
        <v>1</v>
      </c>
      <c r="AD42" s="128">
        <f t="shared" si="4"/>
        <v>1</v>
      </c>
    </row>
    <row r="43" spans="1:30">
      <c r="A43" s="162" t="s">
        <v>67</v>
      </c>
      <c r="B43" s="130" t="s">
        <v>68</v>
      </c>
      <c r="C43" s="121"/>
      <c r="D43" s="200"/>
      <c r="E43" s="122" t="e">
        <f>D43*100%/D21</f>
        <v>#DIV/0!</v>
      </c>
      <c r="F43" s="121"/>
      <c r="G43" s="200"/>
      <c r="H43" s="122" t="e">
        <f>+G43/D21</f>
        <v>#DIV/0!</v>
      </c>
      <c r="I43" s="150">
        <v>1</v>
      </c>
      <c r="J43" s="124"/>
      <c r="K43" s="200"/>
      <c r="L43" s="122" t="e">
        <f>+K43/D21</f>
        <v>#DIV/0!</v>
      </c>
      <c r="M43" s="150">
        <v>1</v>
      </c>
      <c r="N43" s="125"/>
      <c r="O43" s="200"/>
      <c r="P43" s="122" t="e">
        <f>+O43/D21</f>
        <v>#DIV/0!</v>
      </c>
      <c r="Q43" s="150">
        <v>1</v>
      </c>
      <c r="R43" s="125"/>
      <c r="S43" s="200"/>
      <c r="T43" s="122" t="e">
        <f>+S43/D21</f>
        <v>#DIV/0!</v>
      </c>
      <c r="U43" s="150">
        <v>1</v>
      </c>
      <c r="V43" s="121"/>
      <c r="W43" s="126">
        <f t="shared" si="5"/>
        <v>0</v>
      </c>
      <c r="X43" s="122" t="e">
        <f t="shared" si="6"/>
        <v>#DIV/0!</v>
      </c>
      <c r="Y43" s="127">
        <f t="shared" si="1"/>
        <v>0.5</v>
      </c>
      <c r="Z43" s="121"/>
      <c r="AA43" s="126">
        <f t="shared" si="2"/>
        <v>0</v>
      </c>
      <c r="AB43" s="122" t="e">
        <f t="shared" si="7"/>
        <v>#DIV/0!</v>
      </c>
      <c r="AC43" s="127">
        <f t="shared" si="3"/>
        <v>1</v>
      </c>
      <c r="AD43" s="128">
        <f t="shared" si="4"/>
        <v>1</v>
      </c>
    </row>
    <row r="44" spans="1:30" ht="15.75" thickBot="1">
      <c r="A44" s="148" t="s">
        <v>69</v>
      </c>
      <c r="B44" s="131" t="s">
        <v>43</v>
      </c>
      <c r="C44" s="121"/>
      <c r="D44" s="201"/>
      <c r="E44" s="122" t="e">
        <f>D44*100%/D21</f>
        <v>#DIV/0!</v>
      </c>
      <c r="F44" s="121"/>
      <c r="G44" s="205"/>
      <c r="H44" s="122" t="e">
        <f>+G44/D21</f>
        <v>#DIV/0!</v>
      </c>
      <c r="I44" s="150">
        <v>1</v>
      </c>
      <c r="J44" s="124"/>
      <c r="K44" s="205"/>
      <c r="L44" s="122" t="e">
        <f>+K44/D21</f>
        <v>#DIV/0!</v>
      </c>
      <c r="M44" s="150">
        <v>1</v>
      </c>
      <c r="N44" s="125"/>
      <c r="O44" s="205"/>
      <c r="P44" s="122" t="e">
        <f>+O44/D21</f>
        <v>#DIV/0!</v>
      </c>
      <c r="Q44" s="150">
        <v>1</v>
      </c>
      <c r="R44" s="125"/>
      <c r="S44" s="205"/>
      <c r="T44" s="122" t="e">
        <f>+S44/D21</f>
        <v>#DIV/0!</v>
      </c>
      <c r="U44" s="150">
        <v>1</v>
      </c>
      <c r="V44" s="121"/>
      <c r="W44" s="126">
        <f t="shared" si="5"/>
        <v>0</v>
      </c>
      <c r="X44" s="122" t="e">
        <f t="shared" si="6"/>
        <v>#DIV/0!</v>
      </c>
      <c r="Y44" s="127">
        <f t="shared" si="1"/>
        <v>0.5</v>
      </c>
      <c r="Z44" s="121"/>
      <c r="AA44" s="157">
        <f t="shared" si="2"/>
        <v>0</v>
      </c>
      <c r="AB44" s="122" t="e">
        <f t="shared" si="7"/>
        <v>#DIV/0!</v>
      </c>
      <c r="AC44" s="127">
        <f t="shared" si="3"/>
        <v>1</v>
      </c>
      <c r="AD44" s="128">
        <f t="shared" si="4"/>
        <v>1</v>
      </c>
    </row>
    <row r="45" spans="1:30" ht="16.5" thickBot="1">
      <c r="A45" s="158">
        <v>5.3</v>
      </c>
      <c r="B45" s="143" t="s">
        <v>70</v>
      </c>
      <c r="C45" s="92"/>
      <c r="D45" s="202"/>
      <c r="E45" s="165" t="e">
        <f>D45*100%/D21</f>
        <v>#DIV/0!</v>
      </c>
      <c r="F45" s="92"/>
      <c r="G45" s="202"/>
      <c r="H45" s="165" t="e">
        <f>+G45/D21</f>
        <v>#DIV/0!</v>
      </c>
      <c r="I45" s="166">
        <v>1</v>
      </c>
      <c r="J45" s="97"/>
      <c r="K45" s="202"/>
      <c r="L45" s="165" t="e">
        <f>+K45/D21</f>
        <v>#DIV/0!</v>
      </c>
      <c r="M45" s="166">
        <v>1</v>
      </c>
      <c r="N45" s="98"/>
      <c r="O45" s="202"/>
      <c r="P45" s="165" t="e">
        <f>+O45/D21</f>
        <v>#DIV/0!</v>
      </c>
      <c r="Q45" s="166">
        <v>1</v>
      </c>
      <c r="R45" s="98"/>
      <c r="S45" s="202"/>
      <c r="T45" s="165" t="e">
        <f>+S45/D21</f>
        <v>#DIV/0!</v>
      </c>
      <c r="U45" s="166">
        <v>1</v>
      </c>
      <c r="V45" s="92"/>
      <c r="W45" s="167">
        <f t="shared" si="5"/>
        <v>0</v>
      </c>
      <c r="X45" s="168" t="e">
        <f t="shared" si="6"/>
        <v>#DIV/0!</v>
      </c>
      <c r="Y45" s="169">
        <f t="shared" si="1"/>
        <v>0.5</v>
      </c>
      <c r="Z45" s="92"/>
      <c r="AA45" s="167">
        <f t="shared" si="2"/>
        <v>0</v>
      </c>
      <c r="AB45" s="168" t="e">
        <f t="shared" si="7"/>
        <v>#DIV/0!</v>
      </c>
      <c r="AC45" s="169">
        <f t="shared" si="3"/>
        <v>1</v>
      </c>
      <c r="AD45" s="170">
        <f t="shared" si="4"/>
        <v>1</v>
      </c>
    </row>
    <row r="46" spans="1:30" ht="16.5" thickBot="1">
      <c r="A46" s="158">
        <v>5.4</v>
      </c>
      <c r="B46" s="143" t="s">
        <v>71</v>
      </c>
      <c r="C46" s="92"/>
      <c r="D46" s="202"/>
      <c r="E46" s="165" t="e">
        <f>D46*100%/D21</f>
        <v>#DIV/0!</v>
      </c>
      <c r="F46" s="92"/>
      <c r="G46" s="202"/>
      <c r="H46" s="165" t="e">
        <f>+G46/D21</f>
        <v>#DIV/0!</v>
      </c>
      <c r="I46" s="166">
        <v>1</v>
      </c>
      <c r="J46" s="97"/>
      <c r="K46" s="202"/>
      <c r="L46" s="165" t="e">
        <f>+K46/D21</f>
        <v>#DIV/0!</v>
      </c>
      <c r="M46" s="166">
        <v>1</v>
      </c>
      <c r="N46" s="98"/>
      <c r="O46" s="202"/>
      <c r="P46" s="165" t="e">
        <f>+O46/D21</f>
        <v>#DIV/0!</v>
      </c>
      <c r="Q46" s="166">
        <v>1</v>
      </c>
      <c r="R46" s="98"/>
      <c r="S46" s="202"/>
      <c r="T46" s="165" t="e">
        <f>+S46/D21</f>
        <v>#DIV/0!</v>
      </c>
      <c r="U46" s="166">
        <v>1</v>
      </c>
      <c r="V46" s="92"/>
      <c r="W46" s="167">
        <f t="shared" si="5"/>
        <v>0</v>
      </c>
      <c r="X46" s="168" t="e">
        <f t="shared" si="6"/>
        <v>#DIV/0!</v>
      </c>
      <c r="Y46" s="169">
        <f t="shared" si="1"/>
        <v>0.5</v>
      </c>
      <c r="Z46" s="92"/>
      <c r="AA46" s="167">
        <f t="shared" si="2"/>
        <v>0</v>
      </c>
      <c r="AB46" s="168" t="e">
        <f t="shared" si="7"/>
        <v>#DIV/0!</v>
      </c>
      <c r="AC46" s="169">
        <f t="shared" si="3"/>
        <v>1</v>
      </c>
      <c r="AD46" s="170">
        <f t="shared" si="4"/>
        <v>1</v>
      </c>
    </row>
    <row r="47" spans="1:30" ht="16.5" thickBot="1">
      <c r="A47" s="158">
        <v>5.5</v>
      </c>
      <c r="B47" s="143" t="s">
        <v>72</v>
      </c>
      <c r="C47" s="92"/>
      <c r="D47" s="202"/>
      <c r="E47" s="165" t="e">
        <f>D47*100%/D21</f>
        <v>#DIV/0!</v>
      </c>
      <c r="F47" s="92"/>
      <c r="G47" s="202"/>
      <c r="H47" s="171" t="e">
        <f>+G47/D21</f>
        <v>#DIV/0!</v>
      </c>
      <c r="I47" s="166">
        <v>1</v>
      </c>
      <c r="J47" s="97"/>
      <c r="K47" s="202"/>
      <c r="L47" s="171" t="e">
        <f>+K47/D21</f>
        <v>#DIV/0!</v>
      </c>
      <c r="M47" s="166">
        <v>1</v>
      </c>
      <c r="N47" s="98"/>
      <c r="O47" s="202"/>
      <c r="P47" s="171" t="e">
        <f>+O47/D21</f>
        <v>#DIV/0!</v>
      </c>
      <c r="Q47" s="166">
        <v>1</v>
      </c>
      <c r="R47" s="98"/>
      <c r="S47" s="202"/>
      <c r="T47" s="171" t="e">
        <f>+S47/D21</f>
        <v>#DIV/0!</v>
      </c>
      <c r="U47" s="166">
        <v>1</v>
      </c>
      <c r="V47" s="92"/>
      <c r="W47" s="167">
        <f t="shared" si="5"/>
        <v>0</v>
      </c>
      <c r="X47" s="172" t="e">
        <f t="shared" si="6"/>
        <v>#DIV/0!</v>
      </c>
      <c r="Y47" s="173">
        <f t="shared" si="1"/>
        <v>0.5</v>
      </c>
      <c r="Z47" s="92"/>
      <c r="AA47" s="167">
        <f t="shared" si="2"/>
        <v>0</v>
      </c>
      <c r="AB47" s="172" t="e">
        <f t="shared" si="7"/>
        <v>#DIV/0!</v>
      </c>
      <c r="AC47" s="173">
        <f t="shared" si="3"/>
        <v>1</v>
      </c>
      <c r="AD47" s="174">
        <f t="shared" si="4"/>
        <v>1</v>
      </c>
    </row>
    <row r="48" spans="1:30">
      <c r="A48" s="250"/>
      <c r="B48" s="252" t="s">
        <v>73</v>
      </c>
      <c r="C48" s="175"/>
      <c r="D48" s="254">
        <f>+D24+D30</f>
        <v>0</v>
      </c>
      <c r="E48" s="256" t="e">
        <f>D48*100%/D20</f>
        <v>#DIV/0!</v>
      </c>
      <c r="F48" s="175"/>
      <c r="G48" s="258">
        <f>G30+G24</f>
        <v>0</v>
      </c>
      <c r="H48" s="268" t="e">
        <f>G48*100%/G20</f>
        <v>#DIV/0!</v>
      </c>
      <c r="I48" s="270">
        <f>(I24+I30)/2</f>
        <v>1</v>
      </c>
      <c r="J48" s="176"/>
      <c r="K48" s="258">
        <f>+K24+K30</f>
        <v>0</v>
      </c>
      <c r="L48" s="268" t="e">
        <f>K48*100%/K20</f>
        <v>#DIV/0!</v>
      </c>
      <c r="M48" s="270">
        <f>(M24+M30)/2</f>
        <v>1</v>
      </c>
      <c r="N48" s="177"/>
      <c r="O48" s="258">
        <f>+O24+O30</f>
        <v>0</v>
      </c>
      <c r="P48" s="268" t="e">
        <f>O48*100%/O20</f>
        <v>#DIV/0!</v>
      </c>
      <c r="Q48" s="270">
        <f>(Q24+Q30)/2</f>
        <v>1</v>
      </c>
      <c r="R48" s="177"/>
      <c r="S48" s="258">
        <f>+S24+S30</f>
        <v>0</v>
      </c>
      <c r="T48" s="268" t="e">
        <f>S48*100%/S20</f>
        <v>#DIV/0!</v>
      </c>
      <c r="U48" s="270">
        <f>(U24+U30)/2</f>
        <v>1</v>
      </c>
      <c r="V48" s="175"/>
      <c r="W48" s="274">
        <f>G48+K48</f>
        <v>0</v>
      </c>
      <c r="X48" s="272" t="e">
        <f>W48*100%/W20</f>
        <v>#DIV/0!</v>
      </c>
      <c r="Y48" s="272">
        <f t="shared" si="1"/>
        <v>0.5</v>
      </c>
      <c r="Z48" s="175"/>
      <c r="AA48" s="274">
        <f>+AA24+AA30</f>
        <v>0</v>
      </c>
      <c r="AB48" s="272" t="e">
        <f>+AB24+AB30</f>
        <v>#DIV/0!</v>
      </c>
      <c r="AC48" s="272">
        <f t="shared" si="3"/>
        <v>1</v>
      </c>
      <c r="AD48" s="272">
        <f>(AD24+AD30)/2</f>
        <v>1</v>
      </c>
    </row>
    <row r="49" spans="1:30" ht="15.75" thickBot="1">
      <c r="A49" s="251"/>
      <c r="B49" s="253"/>
      <c r="C49" s="178"/>
      <c r="D49" s="255"/>
      <c r="E49" s="257"/>
      <c r="F49" s="178"/>
      <c r="G49" s="259">
        <f>+G25+G31</f>
        <v>0</v>
      </c>
      <c r="H49" s="269"/>
      <c r="I49" s="271"/>
      <c r="J49" s="179"/>
      <c r="K49" s="259">
        <f>+K25+K31</f>
        <v>0</v>
      </c>
      <c r="L49" s="269" t="e">
        <f>+L25+L31</f>
        <v>#DIV/0!</v>
      </c>
      <c r="M49" s="271"/>
      <c r="N49" s="180"/>
      <c r="O49" s="259">
        <f>+O25+O31</f>
        <v>0</v>
      </c>
      <c r="P49" s="269" t="e">
        <f>+P25+P31</f>
        <v>#DIV/0!</v>
      </c>
      <c r="Q49" s="271">
        <f>+Q31+Q25</f>
        <v>2</v>
      </c>
      <c r="R49" s="180"/>
      <c r="S49" s="259">
        <f>+S25+S31</f>
        <v>0</v>
      </c>
      <c r="T49" s="269" t="e">
        <f>+S49/S23</f>
        <v>#DIV/0!</v>
      </c>
      <c r="U49" s="271">
        <f>+U31+U25</f>
        <v>2</v>
      </c>
      <c r="V49" s="178"/>
      <c r="W49" s="273"/>
      <c r="X49" s="273" t="e">
        <f>+X25+X31</f>
        <v>#DIV/0!</v>
      </c>
      <c r="Y49" s="273">
        <f t="shared" si="1"/>
        <v>0</v>
      </c>
      <c r="Z49" s="178"/>
      <c r="AA49" s="273">
        <f>+AA25+AA31</f>
        <v>0</v>
      </c>
      <c r="AB49" s="273" t="e">
        <f>+AB25+AB31</f>
        <v>#DIV/0!</v>
      </c>
      <c r="AC49" s="273">
        <f t="shared" si="3"/>
        <v>1</v>
      </c>
      <c r="AD49" s="273">
        <f>+AD31+AD25</f>
        <v>2</v>
      </c>
    </row>
    <row r="50" spans="1:30">
      <c r="A50" s="181"/>
      <c r="B50" s="182"/>
      <c r="C50" s="182"/>
      <c r="D50" s="183"/>
      <c r="E50" s="184"/>
      <c r="F50" s="184"/>
      <c r="G50" s="185"/>
      <c r="H50" s="186"/>
      <c r="I50" s="186"/>
      <c r="J50" s="186"/>
      <c r="K50" s="185"/>
      <c r="L50" s="187"/>
      <c r="M50" s="187"/>
      <c r="N50" s="187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8"/>
      <c r="AC50" s="189"/>
      <c r="AD50" s="189"/>
    </row>
  </sheetData>
  <sheetProtection algorithmName="SHA-512" hashValue="jC2KsQcYWmLlWCGl9kkGdpp1ekmuy5A1q7D7kt4LFDRnHdttJENS7XWv+8wfU75cP+3zKnr7AvPFh002MDrOxg==" saltValue="m4pPzTlU358RE4nTOtcFfA==" spinCount="100000" sheet="1" objects="1" scenarios="1"/>
  <mergeCells count="56">
    <mergeCell ref="AD48:AD49"/>
    <mergeCell ref="P48:P49"/>
    <mergeCell ref="Q48:Q49"/>
    <mergeCell ref="S48:S49"/>
    <mergeCell ref="T48:T49"/>
    <mergeCell ref="U48:U49"/>
    <mergeCell ref="W48:W49"/>
    <mergeCell ref="X48:X49"/>
    <mergeCell ref="Y48:Y49"/>
    <mergeCell ref="AA48:AA49"/>
    <mergeCell ref="AB48:AB49"/>
    <mergeCell ref="AC48:AC49"/>
    <mergeCell ref="O48:O49"/>
    <mergeCell ref="W14:W15"/>
    <mergeCell ref="AA14:AA15"/>
    <mergeCell ref="D16:E16"/>
    <mergeCell ref="D18:D19"/>
    <mergeCell ref="E18:E19"/>
    <mergeCell ref="H48:H49"/>
    <mergeCell ref="I48:I49"/>
    <mergeCell ref="K48:K49"/>
    <mergeCell ref="L48:L49"/>
    <mergeCell ref="M48:M49"/>
    <mergeCell ref="A48:A49"/>
    <mergeCell ref="B48:B49"/>
    <mergeCell ref="D48:D49"/>
    <mergeCell ref="E48:E49"/>
    <mergeCell ref="G48:G49"/>
    <mergeCell ref="H11:L11"/>
    <mergeCell ref="M11:O11"/>
    <mergeCell ref="A13:A14"/>
    <mergeCell ref="B13:B14"/>
    <mergeCell ref="C13:AD13"/>
    <mergeCell ref="D14:D15"/>
    <mergeCell ref="G14:G15"/>
    <mergeCell ref="K14:K15"/>
    <mergeCell ref="O14:O15"/>
    <mergeCell ref="S14:S15"/>
    <mergeCell ref="A9:B9"/>
    <mergeCell ref="H9:L9"/>
    <mergeCell ref="M9:O9"/>
    <mergeCell ref="A10:B10"/>
    <mergeCell ref="H10:L10"/>
    <mergeCell ref="M10:O10"/>
    <mergeCell ref="A7:B7"/>
    <mergeCell ref="H7:L7"/>
    <mergeCell ref="M7:O7"/>
    <mergeCell ref="A8:B8"/>
    <mergeCell ref="H8:L8"/>
    <mergeCell ref="M8:O8"/>
    <mergeCell ref="A1:AD1"/>
    <mergeCell ref="A2:AD2"/>
    <mergeCell ref="A3:AD3"/>
    <mergeCell ref="A6:B6"/>
    <mergeCell ref="H6:L6"/>
    <mergeCell ref="M6:O6"/>
  </mergeCells>
  <dataValidations disablePrompts="1" count="1">
    <dataValidation type="custom" allowBlank="1" showInputMessage="1" showErrorMessage="1" sqref="K30:K31 S24 K37 K24 S30:S31 S37">
      <formula1>""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Arturo Gomez Rodriguez</dc:creator>
  <cp:lastModifiedBy>Jesus Alejandro Romero Laverde</cp:lastModifiedBy>
  <dcterms:created xsi:type="dcterms:W3CDTF">2023-11-30T23:30:53Z</dcterms:created>
  <dcterms:modified xsi:type="dcterms:W3CDTF">2024-05-29T16:11:40Z</dcterms:modified>
</cp:coreProperties>
</file>