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losorio\Documents\PROGRAMA DE TRANSPARENCIA\"/>
    </mc:Choice>
  </mc:AlternateContent>
  <bookViews>
    <workbookView xWindow="0" yWindow="0" windowWidth="28800" windowHeight="12435" activeTab="1"/>
  </bookViews>
  <sheets>
    <sheet name="PLAN DE ACCIÓN PTEP" sheetId="1" r:id="rId1"/>
    <sheet name="Mapa Riesgos de corrupción F" sheetId="12" r:id="rId2"/>
    <sheet name="Racionalización de Trámites " sheetId="14" r:id="rId3"/>
    <sheet name="ROLES Y RESPONSABILIDADES" sheetId="9" r:id="rId4"/>
    <sheet name="Racionalización de Trámites" sheetId="10" state="hidden" r:id="rId5"/>
    <sheet name="Mapa Riesgos de corrupción" sheetId="11" state="hidden" r:id="rId6"/>
    <sheet name="LINEAMIENTOS" sheetId="2" state="hidden" r:id="rId7"/>
    <sheet name="CONTROLES" sheetId="3" state="hidden" r:id="rId8"/>
    <sheet name="REPORTES" sheetId="4" state="hidden" r:id="rId9"/>
    <sheet name="SCCF" sheetId="5" state="hidden" r:id="rId10"/>
    <sheet name="SARLAFT FPADM" sheetId="8"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1" hidden="1">'Mapa Riesgos de corrupción F'!$A$8:$CQ$119</definedName>
    <definedName name="_xlnm._FilterDatabase" localSheetId="0" hidden="1">'PLAN DE ACCIÓN PTEP'!$A$9:$O$69</definedName>
    <definedName name="A" localSheetId="5">#REF!</definedName>
    <definedName name="A" localSheetId="4">#REF!</definedName>
    <definedName name="A" localSheetId="2">#REF!</definedName>
    <definedName name="A">#REF!</definedName>
    <definedName name="A_Obj1" localSheetId="5">#REF!</definedName>
    <definedName name="A_Obj1" localSheetId="4">#REF!</definedName>
    <definedName name="A_Obj1" localSheetId="2">#REF!</definedName>
    <definedName name="A_Obj1">#REF!</definedName>
    <definedName name="A_Obj2" localSheetId="5">#REF!</definedName>
    <definedName name="A_Obj2" localSheetId="4">#REF!</definedName>
    <definedName name="A_Obj2" localSheetId="2">#REF!</definedName>
    <definedName name="A_Obj2">#REF!</definedName>
    <definedName name="A_Obj3" localSheetId="5">#REF!</definedName>
    <definedName name="A_Obj3" localSheetId="4">#REF!</definedName>
    <definedName name="A_Obj3" localSheetId="2">#REF!</definedName>
    <definedName name="A_Obj3">#REF!</definedName>
    <definedName name="A_Obj4" localSheetId="5">#REF!</definedName>
    <definedName name="A_Obj4" localSheetId="4">#REF!</definedName>
    <definedName name="A_Obj4" localSheetId="2">#REF!</definedName>
    <definedName name="A_Obj4">#REF!</definedName>
    <definedName name="Acc_1" localSheetId="5">#REF!</definedName>
    <definedName name="Acc_1" localSheetId="4">#REF!</definedName>
    <definedName name="Acc_1" localSheetId="2">#REF!</definedName>
    <definedName name="Acc_1">#REF!</definedName>
    <definedName name="acc_10" localSheetId="5">#REF!</definedName>
    <definedName name="acc_10" localSheetId="4">#REF!</definedName>
    <definedName name="acc_10" localSheetId="2">#REF!</definedName>
    <definedName name="acc_10">#REF!</definedName>
    <definedName name="Acc_2" localSheetId="5">#REF!</definedName>
    <definedName name="Acc_2" localSheetId="4">#REF!</definedName>
    <definedName name="Acc_2" localSheetId="2">#REF!</definedName>
    <definedName name="Acc_2">#REF!</definedName>
    <definedName name="Acc_22" localSheetId="5">#REF!</definedName>
    <definedName name="Acc_22" localSheetId="4">#REF!</definedName>
    <definedName name="Acc_22" localSheetId="2">#REF!</definedName>
    <definedName name="Acc_22">#REF!</definedName>
    <definedName name="Acc_3" localSheetId="5">#REF!</definedName>
    <definedName name="Acc_3" localSheetId="4">#REF!</definedName>
    <definedName name="Acc_3" localSheetId="2">#REF!</definedName>
    <definedName name="Acc_3">#REF!</definedName>
    <definedName name="Acc_4" localSheetId="5">#REF!</definedName>
    <definedName name="Acc_4" localSheetId="4">#REF!</definedName>
    <definedName name="Acc_4" localSheetId="2">#REF!</definedName>
    <definedName name="Acc_4">#REF!</definedName>
    <definedName name="Acc_5" localSheetId="5">#REF!</definedName>
    <definedName name="Acc_5" localSheetId="4">#REF!</definedName>
    <definedName name="Acc_5" localSheetId="2">#REF!</definedName>
    <definedName name="Acc_5">#REF!</definedName>
    <definedName name="Acc_6" localSheetId="5">#REF!</definedName>
    <definedName name="Acc_6" localSheetId="4">#REF!</definedName>
    <definedName name="Acc_6" localSheetId="2">#REF!</definedName>
    <definedName name="Acc_6">#REF!</definedName>
    <definedName name="Acc_7" localSheetId="5">#REF!</definedName>
    <definedName name="Acc_7" localSheetId="4">#REF!</definedName>
    <definedName name="Acc_7" localSheetId="2">#REF!</definedName>
    <definedName name="Acc_7">#REF!</definedName>
    <definedName name="Acc_8" localSheetId="5">#REF!</definedName>
    <definedName name="Acc_8" localSheetId="4">#REF!</definedName>
    <definedName name="Acc_8" localSheetId="2">#REF!</definedName>
    <definedName name="Acc_8">#REF!</definedName>
    <definedName name="Acc_9" localSheetId="5">#REF!</definedName>
    <definedName name="Acc_9" localSheetId="4">#REF!</definedName>
    <definedName name="Acc_9" localSheetId="2">#REF!</definedName>
    <definedName name="Acc_9">#REF!</definedName>
    <definedName name="acc_d" localSheetId="5">#REF!</definedName>
    <definedName name="acc_d" localSheetId="4">#REF!</definedName>
    <definedName name="acc_d" localSheetId="2">#REF!</definedName>
    <definedName name="acc_d">#REF!</definedName>
    <definedName name="accdd" localSheetId="5">#REF!</definedName>
    <definedName name="accdd" localSheetId="4">#REF!</definedName>
    <definedName name="accdd" localSheetId="2">#REF!</definedName>
    <definedName name="accdd">#REF!</definedName>
    <definedName name="accddas" localSheetId="5">#REF!</definedName>
    <definedName name="accddas" localSheetId="4">#REF!</definedName>
    <definedName name="accddas" localSheetId="2">#REF!</definedName>
    <definedName name="accddas">#REF!</definedName>
    <definedName name="Actcontrol">'[1]Explicación de los campos'!$AU$2:$AU$3</definedName>
    <definedName name="Asignacionresp">'[1]Explicación de los campos'!$AS$2:$AS$3</definedName>
    <definedName name="Autoridadresp">'[1]Explicación de los campos'!$AS$5:$AS$6</definedName>
    <definedName name="Causafactor3">'[2]Explicación de los campos'!$B$2:$B$9</definedName>
    <definedName name="ciudadano" localSheetId="5">#REF!</definedName>
    <definedName name="ciudadano" localSheetId="4">#REF!</definedName>
    <definedName name="ciudadano" localSheetId="2">#REF!</definedName>
    <definedName name="ciudadano">#REF!</definedName>
    <definedName name="clase">'[3]Explicación de los campos'!$G$2:$G$7</definedName>
    <definedName name="Departamentos" localSheetId="5">#REF!</definedName>
    <definedName name="Departamentos" localSheetId="4">#REF!</definedName>
    <definedName name="Departamentos" localSheetId="2">#REF!</definedName>
    <definedName name="Departamentos">#REF!</definedName>
    <definedName name="desviaciones">'[1]Explicación de los campos'!$AU$5:$AU$6</definedName>
    <definedName name="dfjkdsfj" localSheetId="2">#REF!</definedName>
    <definedName name="dfjkdsfj">#REF!</definedName>
    <definedName name="ejecucioncontrol">'[1]Explicación de los campos'!$AU$12:$AU$14</definedName>
    <definedName name="Evidencia">'[1]Explicación de los campos'!$AU$8:$AU$10</definedName>
    <definedName name="Fuentes" localSheetId="5">#REF!</definedName>
    <definedName name="Fuentes" localSheetId="4">#REF!</definedName>
    <definedName name="Fuentes" localSheetId="2">#REF!</definedName>
    <definedName name="Fuentes">#REF!</definedName>
    <definedName name="hola" localSheetId="5">#REF!</definedName>
    <definedName name="hola" localSheetId="4">#REF!</definedName>
    <definedName name="hola" localSheetId="2">#REF!</definedName>
    <definedName name="hola">#REF!</definedName>
    <definedName name="Indicadores" localSheetId="5">#REF!</definedName>
    <definedName name="Indicadores" localSheetId="4">#REF!</definedName>
    <definedName name="Indicadores" localSheetId="2">#REF!</definedName>
    <definedName name="Indicadores">#REF!</definedName>
    <definedName name="m" localSheetId="5">#REF!</definedName>
    <definedName name="m" localSheetId="4">#REF!</definedName>
    <definedName name="m" localSheetId="2">#REF!</definedName>
    <definedName name="m">#REF!</definedName>
    <definedName name="Monica" localSheetId="5">#REF!</definedName>
    <definedName name="Monica" localSheetId="4">#REF!</definedName>
    <definedName name="Monica" localSheetId="2">#REF!</definedName>
    <definedName name="Monica">#REF!</definedName>
    <definedName name="Objetivos" localSheetId="5">#REF!</definedName>
    <definedName name="Objetivos" localSheetId="4">#REF!</definedName>
    <definedName name="Objetivos" localSheetId="2">#REF!</definedName>
    <definedName name="Objetivos">#REF!</definedName>
    <definedName name="Objjj" localSheetId="5">#REF!</definedName>
    <definedName name="Objjj" localSheetId="4">#REF!</definedName>
    <definedName name="Objjj" localSheetId="2">#REF!</definedName>
    <definedName name="Objjj">#REF!</definedName>
    <definedName name="obkk" localSheetId="5">#REF!</definedName>
    <definedName name="obkk" localSheetId="4">#REF!</definedName>
    <definedName name="obkk" localSheetId="2">#REF!</definedName>
    <definedName name="obkk">#REF!</definedName>
    <definedName name="Periodicidad">'[1]Explicación de los campos'!$AS$8:$AS$9</definedName>
    <definedName name="Proposito">'[1]Explicación de los campos'!$AS$11:$AS$13</definedName>
    <definedName name="RiesgoClase3">'[2]Explicación de los campos'!$G$2:$G$8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34" i="12" l="1"/>
  <c r="AN34" i="12"/>
  <c r="BA34" i="12" s="1"/>
  <c r="BB34" i="12" s="1"/>
  <c r="BD34" i="12" s="1"/>
  <c r="AZ34" i="12"/>
  <c r="AX34" i="12"/>
  <c r="AV34" i="12"/>
  <c r="AT34" i="12"/>
  <c r="AR34" i="12"/>
  <c r="AP34" i="12"/>
  <c r="AF34" i="12"/>
  <c r="AG34" i="12" s="1"/>
  <c r="AH34" i="12" s="1"/>
  <c r="AF28" i="12"/>
  <c r="K34" i="12"/>
  <c r="L34" i="12" s="1"/>
  <c r="K28" i="12"/>
  <c r="L28" i="12" s="1"/>
  <c r="K36" i="12"/>
  <c r="L36" i="12"/>
  <c r="AF36" i="12"/>
  <c r="AG36" i="12" s="1"/>
  <c r="AN36" i="12"/>
  <c r="BA36" i="12" s="1"/>
  <c r="BB36" i="12" s="1"/>
  <c r="BD36" i="12" s="1"/>
  <c r="BF36" i="12" s="1"/>
  <c r="BG36" i="12" s="1"/>
  <c r="BH36" i="12" s="1"/>
  <c r="BI36" i="12" s="1"/>
  <c r="AP36" i="12"/>
  <c r="AR36" i="12"/>
  <c r="AT36" i="12"/>
  <c r="AV36" i="12"/>
  <c r="AX36" i="12"/>
  <c r="AZ36" i="12"/>
  <c r="AG37" i="12"/>
  <c r="AG38" i="12"/>
  <c r="AN38" i="12"/>
  <c r="AP38" i="12"/>
  <c r="AR38" i="12"/>
  <c r="AT38" i="12"/>
  <c r="AV38" i="12"/>
  <c r="AX38" i="12"/>
  <c r="AZ38" i="12"/>
  <c r="AG39" i="12"/>
  <c r="AN39" i="12"/>
  <c r="AP39" i="12"/>
  <c r="AR39" i="12"/>
  <c r="AT39" i="12"/>
  <c r="AV39" i="12"/>
  <c r="AX39" i="12"/>
  <c r="AZ39" i="12"/>
  <c r="AH36" i="12" l="1"/>
  <c r="BL36" i="12" s="1"/>
  <c r="BK36" i="12"/>
  <c r="BM36" i="12" s="1"/>
  <c r="BE34" i="12"/>
  <c r="BF34" i="12"/>
  <c r="BG34" i="12" s="1"/>
  <c r="BH34" i="12" s="1"/>
  <c r="BI34" i="12" s="1"/>
  <c r="BJ34" i="12" s="1"/>
  <c r="BJ36" i="12"/>
  <c r="AJ34" i="12"/>
  <c r="AI34" i="12"/>
  <c r="BE36" i="12"/>
  <c r="AI36" i="12"/>
  <c r="AJ36" i="12"/>
  <c r="AZ118" i="12"/>
  <c r="AX118" i="12"/>
  <c r="AV118" i="12"/>
  <c r="AT118" i="12"/>
  <c r="AR118" i="12"/>
  <c r="AP118" i="12"/>
  <c r="AN118" i="12"/>
  <c r="AF118" i="12"/>
  <c r="AG118" i="12" s="1"/>
  <c r="K118" i="12"/>
  <c r="L118" i="12" s="1"/>
  <c r="AZ114" i="12"/>
  <c r="AX114" i="12"/>
  <c r="AV114" i="12"/>
  <c r="AT114" i="12"/>
  <c r="AR114" i="12"/>
  <c r="AP114" i="12"/>
  <c r="AN114" i="12"/>
  <c r="AF114" i="12"/>
  <c r="AG114" i="12" s="1"/>
  <c r="BK114" i="12" s="1"/>
  <c r="K114" i="12"/>
  <c r="AG113" i="12"/>
  <c r="AG112" i="12"/>
  <c r="AG111" i="12"/>
  <c r="AZ110" i="12"/>
  <c r="AX110" i="12"/>
  <c r="AV110" i="12"/>
  <c r="AT110" i="12"/>
  <c r="AR110" i="12"/>
  <c r="AP110" i="12"/>
  <c r="AN110" i="12"/>
  <c r="AG110" i="12"/>
  <c r="AH110" i="12" s="1"/>
  <c r="AI110" i="12" s="1"/>
  <c r="AF110" i="12"/>
  <c r="K110" i="12"/>
  <c r="L110" i="12" s="1"/>
  <c r="AZ109" i="12"/>
  <c r="AX109" i="12"/>
  <c r="AV109" i="12"/>
  <c r="AT109" i="12"/>
  <c r="AR109" i="12"/>
  <c r="AP109" i="12"/>
  <c r="AN109" i="12"/>
  <c r="AG109" i="12"/>
  <c r="AZ108" i="12"/>
  <c r="AX108" i="12"/>
  <c r="AV108" i="12"/>
  <c r="AT108" i="12"/>
  <c r="AR108" i="12"/>
  <c r="AP108" i="12"/>
  <c r="AN108" i="12"/>
  <c r="AG108" i="12"/>
  <c r="AZ107" i="12"/>
  <c r="AX107" i="12"/>
  <c r="AV107" i="12"/>
  <c r="AT107" i="12"/>
  <c r="AR107" i="12"/>
  <c r="AP107" i="12"/>
  <c r="AN107" i="12"/>
  <c r="AF107" i="12"/>
  <c r="AG107" i="12" s="1"/>
  <c r="L107" i="12"/>
  <c r="K107" i="12"/>
  <c r="AZ106" i="12"/>
  <c r="AX106" i="12"/>
  <c r="AV106" i="12"/>
  <c r="AT106" i="12"/>
  <c r="AR106" i="12"/>
  <c r="AP106" i="12"/>
  <c r="AN106" i="12"/>
  <c r="AG106" i="12"/>
  <c r="AZ105" i="12"/>
  <c r="AX105" i="12"/>
  <c r="AV105" i="12"/>
  <c r="AT105" i="12"/>
  <c r="AR105" i="12"/>
  <c r="AP105" i="12"/>
  <c r="AN105" i="12"/>
  <c r="AG105" i="12"/>
  <c r="AZ104" i="12"/>
  <c r="AX104" i="12"/>
  <c r="AV104" i="12"/>
  <c r="AT104" i="12"/>
  <c r="AR104" i="12"/>
  <c r="AP104" i="12"/>
  <c r="AN104" i="12"/>
  <c r="AG104" i="12"/>
  <c r="AZ103" i="12"/>
  <c r="AX103" i="12"/>
  <c r="AV103" i="12"/>
  <c r="AT103" i="12"/>
  <c r="AR103" i="12"/>
  <c r="AP103" i="12"/>
  <c r="AN103" i="12"/>
  <c r="AF103" i="12"/>
  <c r="AG103" i="12" s="1"/>
  <c r="AH103" i="12" s="1"/>
  <c r="BL103" i="12" s="1"/>
  <c r="K103" i="12"/>
  <c r="L103" i="12" s="1"/>
  <c r="AZ102" i="12"/>
  <c r="AX102" i="12"/>
  <c r="AV102" i="12"/>
  <c r="AT102" i="12"/>
  <c r="AR102" i="12"/>
  <c r="AP102" i="12"/>
  <c r="AN102" i="12"/>
  <c r="AG102" i="12"/>
  <c r="AZ101" i="12"/>
  <c r="AX101" i="12"/>
  <c r="AV101" i="12"/>
  <c r="AT101" i="12"/>
  <c r="AR101" i="12"/>
  <c r="AP101" i="12"/>
  <c r="AN101" i="12"/>
  <c r="AG101" i="12"/>
  <c r="AZ100" i="12"/>
  <c r="AX100" i="12"/>
  <c r="AV100" i="12"/>
  <c r="AT100" i="12"/>
  <c r="AR100" i="12"/>
  <c r="AP100" i="12"/>
  <c r="AN100" i="12"/>
  <c r="AG100" i="12"/>
  <c r="AZ99" i="12"/>
  <c r="AX99" i="12"/>
  <c r="AV99" i="12"/>
  <c r="AT99" i="12"/>
  <c r="AR99" i="12"/>
  <c r="AP99" i="12"/>
  <c r="AN99" i="12"/>
  <c r="AF99" i="12"/>
  <c r="AG99" i="12" s="1"/>
  <c r="K99" i="12"/>
  <c r="L99" i="12" s="1"/>
  <c r="AZ98" i="12"/>
  <c r="AX98" i="12"/>
  <c r="AV98" i="12"/>
  <c r="AT98" i="12"/>
  <c r="AR98" i="12"/>
  <c r="AP98" i="12"/>
  <c r="AN98" i="12"/>
  <c r="AF98" i="12"/>
  <c r="AG98" i="12" s="1"/>
  <c r="K98" i="12"/>
  <c r="AZ97" i="12"/>
  <c r="AX97" i="12"/>
  <c r="AV97" i="12"/>
  <c r="AT97" i="12"/>
  <c r="AR97" i="12"/>
  <c r="AP97" i="12"/>
  <c r="AN97" i="12"/>
  <c r="AG97" i="12"/>
  <c r="AZ96" i="12"/>
  <c r="AX96" i="12"/>
  <c r="AV96" i="12"/>
  <c r="AT96" i="12"/>
  <c r="AR96" i="12"/>
  <c r="AP96" i="12"/>
  <c r="AN96" i="12"/>
  <c r="AG96" i="12"/>
  <c r="AZ94" i="12"/>
  <c r="AX94" i="12"/>
  <c r="AV94" i="12"/>
  <c r="AT94" i="12"/>
  <c r="AR94" i="12"/>
  <c r="AP94" i="12"/>
  <c r="AN94" i="12"/>
  <c r="AG94" i="12"/>
  <c r="AZ93" i="12"/>
  <c r="AX93" i="12"/>
  <c r="AV93" i="12"/>
  <c r="AT93" i="12"/>
  <c r="AR93" i="12"/>
  <c r="AP93" i="12"/>
  <c r="AN93" i="12"/>
  <c r="AF93" i="12"/>
  <c r="AG93" i="12" s="1"/>
  <c r="K93" i="12"/>
  <c r="L93" i="12" s="1"/>
  <c r="AZ92" i="12"/>
  <c r="AX92" i="12"/>
  <c r="AV92" i="12"/>
  <c r="AT92" i="12"/>
  <c r="AR92" i="12"/>
  <c r="AP92" i="12"/>
  <c r="AN92" i="12"/>
  <c r="AF92" i="12"/>
  <c r="AG92" i="12" s="1"/>
  <c r="BK92" i="12" s="1"/>
  <c r="K92" i="12"/>
  <c r="AZ91" i="12"/>
  <c r="AX91" i="12"/>
  <c r="AV91" i="12"/>
  <c r="AT91" i="12"/>
  <c r="AR91" i="12"/>
  <c r="AP91" i="12"/>
  <c r="AN91" i="12"/>
  <c r="AG91" i="12"/>
  <c r="AZ90" i="12"/>
  <c r="AX90" i="12"/>
  <c r="AV90" i="12"/>
  <c r="AT90" i="12"/>
  <c r="AR90" i="12"/>
  <c r="AP90" i="12"/>
  <c r="AN90" i="12"/>
  <c r="AG90" i="12"/>
  <c r="AZ89" i="12"/>
  <c r="AX89" i="12"/>
  <c r="AV89" i="12"/>
  <c r="AT89" i="12"/>
  <c r="AR89" i="12"/>
  <c r="AP89" i="12"/>
  <c r="AN89" i="12"/>
  <c r="AG89" i="12"/>
  <c r="AZ88" i="12"/>
  <c r="AX88" i="12"/>
  <c r="AV88" i="12"/>
  <c r="AT88" i="12"/>
  <c r="AR88" i="12"/>
  <c r="AP88" i="12"/>
  <c r="AN88" i="12"/>
  <c r="AG88" i="12"/>
  <c r="AZ87" i="12"/>
  <c r="AX87" i="12"/>
  <c r="AV87" i="12"/>
  <c r="AT87" i="12"/>
  <c r="AR87" i="12"/>
  <c r="AP87" i="12"/>
  <c r="AN87" i="12"/>
  <c r="AF87" i="12"/>
  <c r="AG87" i="12" s="1"/>
  <c r="K87" i="12"/>
  <c r="L87" i="12" s="1"/>
  <c r="AZ86" i="12"/>
  <c r="AX86" i="12"/>
  <c r="AV86" i="12"/>
  <c r="AT86" i="12"/>
  <c r="AR86" i="12"/>
  <c r="AP86" i="12"/>
  <c r="AN86" i="12"/>
  <c r="AG86" i="12"/>
  <c r="AZ85" i="12"/>
  <c r="AX85" i="12"/>
  <c r="AV85" i="12"/>
  <c r="AT85" i="12"/>
  <c r="AR85" i="12"/>
  <c r="AP85" i="12"/>
  <c r="AN85" i="12"/>
  <c r="AG85" i="12"/>
  <c r="AZ84" i="12"/>
  <c r="AX84" i="12"/>
  <c r="AV84" i="12"/>
  <c r="AT84" i="12"/>
  <c r="AR84" i="12"/>
  <c r="AP84" i="12"/>
  <c r="AN84" i="12"/>
  <c r="AG84" i="12"/>
  <c r="AZ83" i="12"/>
  <c r="AX83" i="12"/>
  <c r="AV83" i="12"/>
  <c r="AT83" i="12"/>
  <c r="AR83" i="12"/>
  <c r="AP83" i="12"/>
  <c r="AN83" i="12"/>
  <c r="AG83" i="12"/>
  <c r="AZ82" i="12"/>
  <c r="AX82" i="12"/>
  <c r="AV82" i="12"/>
  <c r="AT82" i="12"/>
  <c r="AR82" i="12"/>
  <c r="AP82" i="12"/>
  <c r="AN82" i="12"/>
  <c r="AF82" i="12"/>
  <c r="AG82" i="12" s="1"/>
  <c r="BK82" i="12" s="1"/>
  <c r="K82" i="12"/>
  <c r="AZ81" i="12"/>
  <c r="AX81" i="12"/>
  <c r="AV81" i="12"/>
  <c r="AT81" i="12"/>
  <c r="AR81" i="12"/>
  <c r="AP81" i="12"/>
  <c r="AN81" i="12"/>
  <c r="AG81" i="12"/>
  <c r="AZ80" i="12"/>
  <c r="AX80" i="12"/>
  <c r="AV80" i="12"/>
  <c r="AT80" i="12"/>
  <c r="AR80" i="12"/>
  <c r="AP80" i="12"/>
  <c r="AN80" i="12"/>
  <c r="AG80" i="12"/>
  <c r="AZ79" i="12"/>
  <c r="AX79" i="12"/>
  <c r="AV79" i="12"/>
  <c r="AT79" i="12"/>
  <c r="AR79" i="12"/>
  <c r="AP79" i="12"/>
  <c r="AN79" i="12"/>
  <c r="AF79" i="12"/>
  <c r="AG79" i="12" s="1"/>
  <c r="K79" i="12"/>
  <c r="L79" i="12" s="1"/>
  <c r="AZ78" i="12"/>
  <c r="AX78" i="12"/>
  <c r="AV78" i="12"/>
  <c r="AT78" i="12"/>
  <c r="AR78" i="12"/>
  <c r="AP78" i="12"/>
  <c r="AN78" i="12"/>
  <c r="AF78" i="12"/>
  <c r="AG78" i="12" s="1"/>
  <c r="AZ77" i="12"/>
  <c r="AX77" i="12"/>
  <c r="AV77" i="12"/>
  <c r="AT77" i="12"/>
  <c r="AR77" i="12"/>
  <c r="AP77" i="12"/>
  <c r="AN77" i="12"/>
  <c r="AF77" i="12"/>
  <c r="AG77" i="12" s="1"/>
  <c r="BK77" i="12" s="1"/>
  <c r="AZ76" i="12"/>
  <c r="AX76" i="12"/>
  <c r="AV76" i="12"/>
  <c r="AT76" i="12"/>
  <c r="AR76" i="12"/>
  <c r="AP76" i="12"/>
  <c r="AN76" i="12"/>
  <c r="AZ74" i="12"/>
  <c r="AX74" i="12"/>
  <c r="AV74" i="12"/>
  <c r="AT74" i="12"/>
  <c r="AR74" i="12"/>
  <c r="AP74" i="12"/>
  <c r="AN74" i="12"/>
  <c r="AZ73" i="12"/>
  <c r="AX73" i="12"/>
  <c r="AV73" i="12"/>
  <c r="AT73" i="12"/>
  <c r="AR73" i="12"/>
  <c r="AP73" i="12"/>
  <c r="AN73" i="12"/>
  <c r="AZ72" i="12"/>
  <c r="AX72" i="12"/>
  <c r="AV72" i="12"/>
  <c r="AT72" i="12"/>
  <c r="AR72" i="12"/>
  <c r="AP72" i="12"/>
  <c r="AN72" i="12"/>
  <c r="AF72" i="12"/>
  <c r="AG72" i="12" s="1"/>
  <c r="K72" i="12"/>
  <c r="AZ71" i="12"/>
  <c r="AX71" i="12"/>
  <c r="AV71" i="12"/>
  <c r="AT71" i="12"/>
  <c r="AR71" i="12"/>
  <c r="AP71" i="12"/>
  <c r="AN71" i="12"/>
  <c r="AG71" i="12"/>
  <c r="AZ70" i="12"/>
  <c r="AX70" i="12"/>
  <c r="AV70" i="12"/>
  <c r="AT70" i="12"/>
  <c r="AR70" i="12"/>
  <c r="AP70" i="12"/>
  <c r="AN70" i="12"/>
  <c r="AF70" i="12"/>
  <c r="AG70" i="12" s="1"/>
  <c r="AH70" i="12" s="1"/>
  <c r="BL70" i="12" s="1"/>
  <c r="K70" i="12"/>
  <c r="L70" i="12" s="1"/>
  <c r="AZ69" i="12"/>
  <c r="AX69" i="12"/>
  <c r="AV69" i="12"/>
  <c r="AT69" i="12"/>
  <c r="AR69" i="12"/>
  <c r="AP69" i="12"/>
  <c r="AN69" i="12"/>
  <c r="AG69" i="12"/>
  <c r="AZ68" i="12"/>
  <c r="AX68" i="12"/>
  <c r="AV68" i="12"/>
  <c r="AT68" i="12"/>
  <c r="AR68" i="12"/>
  <c r="AP68" i="12"/>
  <c r="AN68" i="12"/>
  <c r="AG68" i="12"/>
  <c r="AZ67" i="12"/>
  <c r="AX67" i="12"/>
  <c r="AV67" i="12"/>
  <c r="AT67" i="12"/>
  <c r="AR67" i="12"/>
  <c r="AP67" i="12"/>
  <c r="AN67" i="12"/>
  <c r="AG67" i="12"/>
  <c r="AZ66" i="12"/>
  <c r="AX66" i="12"/>
  <c r="AV66" i="12"/>
  <c r="AT66" i="12"/>
  <c r="AR66" i="12"/>
  <c r="AP66" i="12"/>
  <c r="AN66" i="12"/>
  <c r="AF66" i="12"/>
  <c r="AG66" i="12" s="1"/>
  <c r="K66" i="12"/>
  <c r="AZ65" i="12"/>
  <c r="AX65" i="12"/>
  <c r="AV65" i="12"/>
  <c r="AT65" i="12"/>
  <c r="AR65" i="12"/>
  <c r="AP65" i="12"/>
  <c r="AN65" i="12"/>
  <c r="AG65" i="12"/>
  <c r="AZ64" i="12"/>
  <c r="AX64" i="12"/>
  <c r="AV64" i="12"/>
  <c r="AT64" i="12"/>
  <c r="AR64" i="12"/>
  <c r="AP64" i="12"/>
  <c r="AN64" i="12"/>
  <c r="AG64" i="12"/>
  <c r="AZ63" i="12"/>
  <c r="AX63" i="12"/>
  <c r="AV63" i="12"/>
  <c r="AT63" i="12"/>
  <c r="AR63" i="12"/>
  <c r="AP63" i="12"/>
  <c r="AN63" i="12"/>
  <c r="AF63" i="12"/>
  <c r="AG63" i="12" s="1"/>
  <c r="K63" i="12"/>
  <c r="L63" i="12" s="1"/>
  <c r="AZ62" i="12"/>
  <c r="AX62" i="12"/>
  <c r="AV62" i="12"/>
  <c r="AT62" i="12"/>
  <c r="AR62" i="12"/>
  <c r="AP62" i="12"/>
  <c r="AN62" i="12"/>
  <c r="AG62" i="12"/>
  <c r="AZ61" i="12"/>
  <c r="AX61" i="12"/>
  <c r="AV61" i="12"/>
  <c r="AT61" i="12"/>
  <c r="AR61" i="12"/>
  <c r="AP61" i="12"/>
  <c r="AN61" i="12"/>
  <c r="AG61" i="12"/>
  <c r="AZ60" i="12"/>
  <c r="AX60" i="12"/>
  <c r="AV60" i="12"/>
  <c r="AT60" i="12"/>
  <c r="AR60" i="12"/>
  <c r="AP60" i="12"/>
  <c r="AN60" i="12"/>
  <c r="AG60" i="12"/>
  <c r="AZ59" i="12"/>
  <c r="AX59" i="12"/>
  <c r="AV59" i="12"/>
  <c r="AT59" i="12"/>
  <c r="AR59" i="12"/>
  <c r="AP59" i="12"/>
  <c r="AN59" i="12"/>
  <c r="AF59" i="12"/>
  <c r="AG59" i="12" s="1"/>
  <c r="AH59" i="12" s="1"/>
  <c r="AI59" i="12" s="1"/>
  <c r="K59" i="12"/>
  <c r="L59" i="12" s="1"/>
  <c r="AZ58" i="12"/>
  <c r="AX58" i="12"/>
  <c r="AV58" i="12"/>
  <c r="AT58" i="12"/>
  <c r="AR58" i="12"/>
  <c r="AP58" i="12"/>
  <c r="AN58" i="12"/>
  <c r="AG58" i="12"/>
  <c r="AZ57" i="12"/>
  <c r="AX57" i="12"/>
  <c r="AV57" i="12"/>
  <c r="AT57" i="12"/>
  <c r="AR57" i="12"/>
  <c r="AP57" i="12"/>
  <c r="AN57" i="12"/>
  <c r="AG57" i="12"/>
  <c r="AZ56" i="12"/>
  <c r="AX56" i="12"/>
  <c r="AV56" i="12"/>
  <c r="AT56" i="12"/>
  <c r="AR56" i="12"/>
  <c r="AP56" i="12"/>
  <c r="AN56" i="12"/>
  <c r="AF56" i="12"/>
  <c r="AG56" i="12" s="1"/>
  <c r="AH56" i="12" s="1"/>
  <c r="L56" i="12"/>
  <c r="AZ55" i="12"/>
  <c r="AX55" i="12"/>
  <c r="AV55" i="12"/>
  <c r="AT55" i="12"/>
  <c r="AR55" i="12"/>
  <c r="AP55" i="12"/>
  <c r="AN55" i="12"/>
  <c r="AG55" i="12"/>
  <c r="AZ54" i="12"/>
  <c r="AX54" i="12"/>
  <c r="AV54" i="12"/>
  <c r="AT54" i="12"/>
  <c r="AR54" i="12"/>
  <c r="AP54" i="12"/>
  <c r="AN54" i="12"/>
  <c r="AZ53" i="12"/>
  <c r="AX53" i="12"/>
  <c r="AV53" i="12"/>
  <c r="AT53" i="12"/>
  <c r="AR53" i="12"/>
  <c r="AP53" i="12"/>
  <c r="AN53" i="12"/>
  <c r="AG53" i="12"/>
  <c r="AZ52" i="12"/>
  <c r="AX52" i="12"/>
  <c r="AV52" i="12"/>
  <c r="AT52" i="12"/>
  <c r="AR52" i="12"/>
  <c r="AP52" i="12"/>
  <c r="AN52" i="12"/>
  <c r="AG52" i="12"/>
  <c r="AZ51" i="12"/>
  <c r="AX51" i="12"/>
  <c r="AV51" i="12"/>
  <c r="AT51" i="12"/>
  <c r="AR51" i="12"/>
  <c r="AP51" i="12"/>
  <c r="AN51" i="12"/>
  <c r="AF51" i="12"/>
  <c r="AG51" i="12" s="1"/>
  <c r="AH51" i="12" s="1"/>
  <c r="K51" i="12"/>
  <c r="L51" i="12" s="1"/>
  <c r="AZ50" i="12"/>
  <c r="AX50" i="12"/>
  <c r="AV50" i="12"/>
  <c r="AT50" i="12"/>
  <c r="AR50" i="12"/>
  <c r="AP50" i="12"/>
  <c r="AN50" i="12"/>
  <c r="AG50" i="12"/>
  <c r="AZ49" i="12"/>
  <c r="AX49" i="12"/>
  <c r="AV49" i="12"/>
  <c r="AT49" i="12"/>
  <c r="AR49" i="12"/>
  <c r="AP49" i="12"/>
  <c r="AN49" i="12"/>
  <c r="AG49" i="12"/>
  <c r="AZ48" i="12"/>
  <c r="AX48" i="12"/>
  <c r="AV48" i="12"/>
  <c r="AT48" i="12"/>
  <c r="AR48" i="12"/>
  <c r="AP48" i="12"/>
  <c r="AN48" i="12"/>
  <c r="AG48" i="12"/>
  <c r="AZ47" i="12"/>
  <c r="AX47" i="12"/>
  <c r="AV47" i="12"/>
  <c r="AT47" i="12"/>
  <c r="AR47" i="12"/>
  <c r="AP47" i="12"/>
  <c r="AN47" i="12"/>
  <c r="AG47" i="12"/>
  <c r="AZ46" i="12"/>
  <c r="AX46" i="12"/>
  <c r="AV46" i="12"/>
  <c r="AT46" i="12"/>
  <c r="AR46" i="12"/>
  <c r="AP46" i="12"/>
  <c r="AN46" i="12"/>
  <c r="AG46" i="12"/>
  <c r="AZ45" i="12"/>
  <c r="AX45" i="12"/>
  <c r="AV45" i="12"/>
  <c r="AT45" i="12"/>
  <c r="AR45" i="12"/>
  <c r="AP45" i="12"/>
  <c r="AN45" i="12"/>
  <c r="AF45" i="12"/>
  <c r="AG45" i="12" s="1"/>
  <c r="AH45" i="12" s="1"/>
  <c r="K45" i="12"/>
  <c r="L45" i="12" s="1"/>
  <c r="AZ44" i="12"/>
  <c r="AX44" i="12"/>
  <c r="AV44" i="12"/>
  <c r="AT44" i="12"/>
  <c r="AR44" i="12"/>
  <c r="AP44" i="12"/>
  <c r="AN44" i="12"/>
  <c r="AZ43" i="12"/>
  <c r="AX43" i="12"/>
  <c r="AV43" i="12"/>
  <c r="AT43" i="12"/>
  <c r="AR43" i="12"/>
  <c r="AP43" i="12"/>
  <c r="AN43" i="12"/>
  <c r="AG43" i="12"/>
  <c r="AZ42" i="12"/>
  <c r="AX42" i="12"/>
  <c r="AV42" i="12"/>
  <c r="AT42" i="12"/>
  <c r="AR42" i="12"/>
  <c r="AP42" i="12"/>
  <c r="AN42" i="12"/>
  <c r="AG42" i="12"/>
  <c r="AZ41" i="12"/>
  <c r="AX41" i="12"/>
  <c r="AV41" i="12"/>
  <c r="AT41" i="12"/>
  <c r="AR41" i="12"/>
  <c r="AP41" i="12"/>
  <c r="AN41" i="12"/>
  <c r="AG41" i="12"/>
  <c r="AZ40" i="12"/>
  <c r="AX40" i="12"/>
  <c r="AV40" i="12"/>
  <c r="AT40" i="12"/>
  <c r="AR40" i="12"/>
  <c r="AP40" i="12"/>
  <c r="AN40" i="12"/>
  <c r="AF40" i="12"/>
  <c r="AG40" i="12" s="1"/>
  <c r="BK40" i="12" s="1"/>
  <c r="K40" i="12"/>
  <c r="AZ33" i="12"/>
  <c r="AX33" i="12"/>
  <c r="AV33" i="12"/>
  <c r="AT33" i="12"/>
  <c r="AR33" i="12"/>
  <c r="AP33" i="12"/>
  <c r="AN33" i="12"/>
  <c r="AG33" i="12"/>
  <c r="AZ32" i="12"/>
  <c r="AX32" i="12"/>
  <c r="AV32" i="12"/>
  <c r="AT32" i="12"/>
  <c r="AR32" i="12"/>
  <c r="AP32" i="12"/>
  <c r="AN32" i="12"/>
  <c r="AG32" i="12"/>
  <c r="AZ31" i="12"/>
  <c r="AX31" i="12"/>
  <c r="AV31" i="12"/>
  <c r="AT31" i="12"/>
  <c r="AR31" i="12"/>
  <c r="AP31" i="12"/>
  <c r="AN31" i="12"/>
  <c r="AG31" i="12"/>
  <c r="AZ30" i="12"/>
  <c r="AX30" i="12"/>
  <c r="AV30" i="12"/>
  <c r="AT30" i="12"/>
  <c r="AR30" i="12"/>
  <c r="AP30" i="12"/>
  <c r="AN30" i="12"/>
  <c r="AG30" i="12"/>
  <c r="AZ29" i="12"/>
  <c r="AX29" i="12"/>
  <c r="AV29" i="12"/>
  <c r="AT29" i="12"/>
  <c r="AR29" i="12"/>
  <c r="AP29" i="12"/>
  <c r="AN29" i="12"/>
  <c r="AG29" i="12"/>
  <c r="AZ28" i="12"/>
  <c r="AX28" i="12"/>
  <c r="AV28" i="12"/>
  <c r="AT28" i="12"/>
  <c r="AR28" i="12"/>
  <c r="AP28" i="12"/>
  <c r="AN28" i="12"/>
  <c r="AG28" i="12"/>
  <c r="AZ27" i="12"/>
  <c r="AX27" i="12"/>
  <c r="AV27" i="12"/>
  <c r="AT27" i="12"/>
  <c r="AR27" i="12"/>
  <c r="AP27" i="12"/>
  <c r="AN27" i="12"/>
  <c r="AG27" i="12"/>
  <c r="AZ26" i="12"/>
  <c r="AX26" i="12"/>
  <c r="AV26" i="12"/>
  <c r="AT26" i="12"/>
  <c r="AR26" i="12"/>
  <c r="AP26" i="12"/>
  <c r="AN26" i="12"/>
  <c r="AG26" i="12"/>
  <c r="AZ25" i="12"/>
  <c r="AX25" i="12"/>
  <c r="AV25" i="12"/>
  <c r="AT25" i="12"/>
  <c r="AR25" i="12"/>
  <c r="AP25" i="12"/>
  <c r="AN25" i="12"/>
  <c r="AF25" i="12"/>
  <c r="AG25" i="12" s="1"/>
  <c r="BK25" i="12" s="1"/>
  <c r="K25" i="12"/>
  <c r="AZ24" i="12"/>
  <c r="AX24" i="12"/>
  <c r="AV24" i="12"/>
  <c r="AT24" i="12"/>
  <c r="AR24" i="12"/>
  <c r="AP24" i="12"/>
  <c r="AN24" i="12"/>
  <c r="AG24" i="12"/>
  <c r="AZ23" i="12"/>
  <c r="AX23" i="12"/>
  <c r="AV23" i="12"/>
  <c r="AT23" i="12"/>
  <c r="AR23" i="12"/>
  <c r="AP23" i="12"/>
  <c r="AN23" i="12"/>
  <c r="AG23" i="12"/>
  <c r="AZ22" i="12"/>
  <c r="AX22" i="12"/>
  <c r="AV22" i="12"/>
  <c r="AT22" i="12"/>
  <c r="AR22" i="12"/>
  <c r="AP22" i="12"/>
  <c r="AN22" i="12"/>
  <c r="AG22" i="12"/>
  <c r="AZ21" i="12"/>
  <c r="AX21" i="12"/>
  <c r="AV21" i="12"/>
  <c r="AT21" i="12"/>
  <c r="AR21" i="12"/>
  <c r="AP21" i="12"/>
  <c r="AN21" i="12"/>
  <c r="AF21" i="12"/>
  <c r="AG21" i="12" s="1"/>
  <c r="AH21" i="12" s="1"/>
  <c r="K21" i="12"/>
  <c r="L21" i="12" s="1"/>
  <c r="AZ18" i="12"/>
  <c r="AX18" i="12"/>
  <c r="AV18" i="12"/>
  <c r="AT18" i="12"/>
  <c r="AR18" i="12"/>
  <c r="AP18" i="12"/>
  <c r="AN18" i="12"/>
  <c r="AF18" i="12"/>
  <c r="AG18" i="12" s="1"/>
  <c r="BK18" i="12" s="1"/>
  <c r="L18" i="12"/>
  <c r="K18" i="12"/>
  <c r="AZ17" i="12"/>
  <c r="AX17" i="12"/>
  <c r="AV17" i="12"/>
  <c r="AT17" i="12"/>
  <c r="AR17" i="12"/>
  <c r="AP17" i="12"/>
  <c r="AN17" i="12"/>
  <c r="AG17" i="12"/>
  <c r="AG16" i="12"/>
  <c r="AZ15" i="12"/>
  <c r="AX15" i="12"/>
  <c r="AV15" i="12"/>
  <c r="AT15" i="12"/>
  <c r="AR15" i="12"/>
  <c r="AP15" i="12"/>
  <c r="AN15" i="12"/>
  <c r="AF15" i="12"/>
  <c r="AG15" i="12" s="1"/>
  <c r="K15" i="12"/>
  <c r="L15" i="12" s="1"/>
  <c r="AZ14" i="12"/>
  <c r="AX14" i="12"/>
  <c r="AV14" i="12"/>
  <c r="AT14" i="12"/>
  <c r="AR14" i="12"/>
  <c r="AP14" i="12"/>
  <c r="AN14" i="12"/>
  <c r="AG14" i="12"/>
  <c r="AZ13" i="12"/>
  <c r="AX13" i="12"/>
  <c r="AV13" i="12"/>
  <c r="AT13" i="12"/>
  <c r="AR13" i="12"/>
  <c r="AP13" i="12"/>
  <c r="AN13" i="12"/>
  <c r="AG13" i="12"/>
  <c r="AZ12" i="12"/>
  <c r="AX12" i="12"/>
  <c r="AV12" i="12"/>
  <c r="AT12" i="12"/>
  <c r="AR12" i="12"/>
  <c r="AP12" i="12"/>
  <c r="AN12" i="12"/>
  <c r="AF12" i="12"/>
  <c r="AG12" i="12" s="1"/>
  <c r="K12" i="12"/>
  <c r="AZ11" i="12"/>
  <c r="AX11" i="12"/>
  <c r="AV11" i="12"/>
  <c r="AT11" i="12"/>
  <c r="AR11" i="12"/>
  <c r="AP11" i="12"/>
  <c r="AN11" i="12"/>
  <c r="AG11" i="12"/>
  <c r="AZ10" i="12"/>
  <c r="AX10" i="12"/>
  <c r="AV10" i="12"/>
  <c r="AT10" i="12"/>
  <c r="AR10" i="12"/>
  <c r="AP10" i="12"/>
  <c r="AN10" i="12"/>
  <c r="AG10" i="12"/>
  <c r="AZ9" i="12"/>
  <c r="AX9" i="12"/>
  <c r="AV9" i="12"/>
  <c r="AT9" i="12"/>
  <c r="AR9" i="12"/>
  <c r="AP9" i="12"/>
  <c r="AN9" i="12"/>
  <c r="AF9" i="12"/>
  <c r="AG9" i="12" s="1"/>
  <c r="K9" i="12"/>
  <c r="L9" i="12" s="1"/>
  <c r="BK28" i="12" l="1"/>
  <c r="BK34" i="12"/>
  <c r="BM34" i="12" s="1"/>
  <c r="BA88" i="12"/>
  <c r="BB88" i="12" s="1"/>
  <c r="BD88" i="12" s="1"/>
  <c r="BE88" i="12" s="1"/>
  <c r="BA91" i="12"/>
  <c r="BB91" i="12" s="1"/>
  <c r="BD91" i="12" s="1"/>
  <c r="BE91" i="12" s="1"/>
  <c r="BA87" i="12"/>
  <c r="BB87" i="12" s="1"/>
  <c r="BD87" i="12" s="1"/>
  <c r="BE87" i="12" s="1"/>
  <c r="BA89" i="12"/>
  <c r="BB89" i="12" s="1"/>
  <c r="BD89" i="12" s="1"/>
  <c r="BE89" i="12" s="1"/>
  <c r="BA90" i="12"/>
  <c r="BB90" i="12" s="1"/>
  <c r="BD90" i="12" s="1"/>
  <c r="BE90" i="12" s="1"/>
  <c r="BA114" i="12"/>
  <c r="BB114" i="12" s="1"/>
  <c r="BD114" i="12" s="1"/>
  <c r="BA107" i="12"/>
  <c r="BB107" i="12" s="1"/>
  <c r="BD107" i="12" s="1"/>
  <c r="BE107" i="12" s="1"/>
  <c r="BA62" i="12"/>
  <c r="BB62" i="12" s="1"/>
  <c r="BD62" i="12" s="1"/>
  <c r="BE62" i="12" s="1"/>
  <c r="BA92" i="12"/>
  <c r="BB92" i="12" s="1"/>
  <c r="BD92" i="12" s="1"/>
  <c r="BF92" i="12" s="1"/>
  <c r="BG92" i="12" s="1"/>
  <c r="BH92" i="12" s="1"/>
  <c r="BI92" i="12" s="1"/>
  <c r="BJ92" i="12" s="1"/>
  <c r="BA21" i="12"/>
  <c r="BB21" i="12" s="1"/>
  <c r="BD21" i="12" s="1"/>
  <c r="BA22" i="12"/>
  <c r="BB22" i="12" s="1"/>
  <c r="BD22" i="12" s="1"/>
  <c r="BE22" i="12" s="1"/>
  <c r="BA24" i="12"/>
  <c r="BB24" i="12" s="1"/>
  <c r="BD24" i="12" s="1"/>
  <c r="BE24" i="12" s="1"/>
  <c r="AH40" i="12"/>
  <c r="BL40" i="12" s="1"/>
  <c r="BA51" i="12"/>
  <c r="BB51" i="12" s="1"/>
  <c r="BD51" i="12" s="1"/>
  <c r="BE51" i="12" s="1"/>
  <c r="BA52" i="12"/>
  <c r="BB52" i="12" s="1"/>
  <c r="BD52" i="12" s="1"/>
  <c r="BE52" i="12" s="1"/>
  <c r="BA53" i="12"/>
  <c r="BB53" i="12" s="1"/>
  <c r="BD53" i="12" s="1"/>
  <c r="BE53" i="12" s="1"/>
  <c r="BA66" i="12"/>
  <c r="BB66" i="12" s="1"/>
  <c r="BD66" i="12" s="1"/>
  <c r="BA68" i="12"/>
  <c r="BB68" i="12" s="1"/>
  <c r="BD68" i="12" s="1"/>
  <c r="BE68" i="12" s="1"/>
  <c r="AH107" i="12"/>
  <c r="BL107" i="12" s="1"/>
  <c r="BK107" i="12"/>
  <c r="AH63" i="12"/>
  <c r="BK63" i="12"/>
  <c r="BK66" i="12"/>
  <c r="AH66" i="12"/>
  <c r="BL66" i="12" s="1"/>
  <c r="AH99" i="12"/>
  <c r="BK99" i="12"/>
  <c r="BL45" i="12"/>
  <c r="AI45" i="12"/>
  <c r="BA54" i="12"/>
  <c r="BB54" i="12" s="1"/>
  <c r="BD54" i="12" s="1"/>
  <c r="BE54" i="12" s="1"/>
  <c r="BA77" i="12"/>
  <c r="BB77" i="12" s="1"/>
  <c r="BD77" i="12" s="1"/>
  <c r="AJ99" i="12"/>
  <c r="BA12" i="12"/>
  <c r="BB12" i="12" s="1"/>
  <c r="BD12" i="12" s="1"/>
  <c r="BA13" i="12"/>
  <c r="BB13" i="12" s="1"/>
  <c r="BD13" i="12" s="1"/>
  <c r="BE13" i="12" s="1"/>
  <c r="BA14" i="12"/>
  <c r="BB14" i="12" s="1"/>
  <c r="BD14" i="12" s="1"/>
  <c r="BE14" i="12" s="1"/>
  <c r="BA55" i="12"/>
  <c r="BB55" i="12" s="1"/>
  <c r="BD55" i="12" s="1"/>
  <c r="BE55" i="12" s="1"/>
  <c r="BA103" i="12"/>
  <c r="BB103" i="12" s="1"/>
  <c r="BD103" i="12" s="1"/>
  <c r="BE103" i="12" s="1"/>
  <c r="BA10" i="12"/>
  <c r="BB10" i="12" s="1"/>
  <c r="BD10" i="12" s="1"/>
  <c r="BE10" i="12" s="1"/>
  <c r="BA25" i="12"/>
  <c r="BB25" i="12" s="1"/>
  <c r="BD25" i="12" s="1"/>
  <c r="BE25" i="12" s="1"/>
  <c r="BA27" i="12"/>
  <c r="BB27" i="12" s="1"/>
  <c r="BD27" i="12" s="1"/>
  <c r="BE27" i="12" s="1"/>
  <c r="BA56" i="12"/>
  <c r="BB56" i="12" s="1"/>
  <c r="BD56" i="12" s="1"/>
  <c r="BA57" i="12"/>
  <c r="BB57" i="12" s="1"/>
  <c r="BD57" i="12" s="1"/>
  <c r="BE57" i="12" s="1"/>
  <c r="BA63" i="12"/>
  <c r="BB63" i="12" s="1"/>
  <c r="BD63" i="12" s="1"/>
  <c r="BE63" i="12" s="1"/>
  <c r="BA70" i="12"/>
  <c r="BB70" i="12" s="1"/>
  <c r="BD70" i="12" s="1"/>
  <c r="BE70" i="12" s="1"/>
  <c r="BA11" i="12"/>
  <c r="BB11" i="12" s="1"/>
  <c r="BD11" i="12" s="1"/>
  <c r="BE11" i="12" s="1"/>
  <c r="BA23" i="12"/>
  <c r="BB23" i="12" s="1"/>
  <c r="BD23" i="12" s="1"/>
  <c r="BE23" i="12" s="1"/>
  <c r="BA29" i="12"/>
  <c r="BB29" i="12" s="1"/>
  <c r="BD29" i="12" s="1"/>
  <c r="BE29" i="12" s="1"/>
  <c r="BA40" i="12"/>
  <c r="BB40" i="12" s="1"/>
  <c r="BD40" i="12" s="1"/>
  <c r="BF40" i="12" s="1"/>
  <c r="BG40" i="12" s="1"/>
  <c r="BH40" i="12" s="1"/>
  <c r="BI40" i="12" s="1"/>
  <c r="BA48" i="12"/>
  <c r="BB48" i="12" s="1"/>
  <c r="BD48" i="12" s="1"/>
  <c r="BE48" i="12" s="1"/>
  <c r="BA49" i="12"/>
  <c r="BB49" i="12" s="1"/>
  <c r="BD49" i="12" s="1"/>
  <c r="BE49" i="12" s="1"/>
  <c r="AJ51" i="12"/>
  <c r="BA58" i="12"/>
  <c r="BB58" i="12" s="1"/>
  <c r="BD58" i="12" s="1"/>
  <c r="BE58" i="12" s="1"/>
  <c r="BA64" i="12"/>
  <c r="BB64" i="12" s="1"/>
  <c r="BD64" i="12" s="1"/>
  <c r="BE64" i="12" s="1"/>
  <c r="BA73" i="12"/>
  <c r="BB73" i="12" s="1"/>
  <c r="BD73" i="12" s="1"/>
  <c r="BE73" i="12" s="1"/>
  <c r="BA93" i="12"/>
  <c r="BB93" i="12" s="1"/>
  <c r="BD93" i="12" s="1"/>
  <c r="BE93" i="12" s="1"/>
  <c r="BA118" i="12"/>
  <c r="BB118" i="12" s="1"/>
  <c r="BD118" i="12" s="1"/>
  <c r="BE118" i="12" s="1"/>
  <c r="BA65" i="12"/>
  <c r="BB65" i="12" s="1"/>
  <c r="BD65" i="12" s="1"/>
  <c r="BE65" i="12" s="1"/>
  <c r="BA83" i="12"/>
  <c r="BB83" i="12" s="1"/>
  <c r="BD83" i="12" s="1"/>
  <c r="BE83" i="12" s="1"/>
  <c r="BA9" i="12"/>
  <c r="BB9" i="12" s="1"/>
  <c r="BD9" i="12" s="1"/>
  <c r="BF9" i="12" s="1"/>
  <c r="BG9" i="12" s="1"/>
  <c r="BH9" i="12" s="1"/>
  <c r="BI9" i="12" s="1"/>
  <c r="BJ9" i="12" s="1"/>
  <c r="BA82" i="12"/>
  <c r="BB82" i="12" s="1"/>
  <c r="BD82" i="12" s="1"/>
  <c r="BA84" i="12"/>
  <c r="BB84" i="12" s="1"/>
  <c r="BD84" i="12" s="1"/>
  <c r="BE84" i="12" s="1"/>
  <c r="BA99" i="12"/>
  <c r="BB99" i="12" s="1"/>
  <c r="BD99" i="12" s="1"/>
  <c r="BA18" i="12"/>
  <c r="BB18" i="12" s="1"/>
  <c r="BD18" i="12" s="1"/>
  <c r="BF18" i="12" s="1"/>
  <c r="BG18" i="12" s="1"/>
  <c r="BH18" i="12" s="1"/>
  <c r="BI18" i="12" s="1"/>
  <c r="BA28" i="12"/>
  <c r="BB28" i="12" s="1"/>
  <c r="BD28" i="12" s="1"/>
  <c r="BA79" i="12"/>
  <c r="BB79" i="12" s="1"/>
  <c r="BD79" i="12" s="1"/>
  <c r="BE79" i="12" s="1"/>
  <c r="AH92" i="12"/>
  <c r="AI92" i="12" s="1"/>
  <c r="BA100" i="12"/>
  <c r="BB100" i="12" s="1"/>
  <c r="BD100" i="12" s="1"/>
  <c r="BE100" i="12" s="1"/>
  <c r="AH114" i="12"/>
  <c r="AI114" i="12" s="1"/>
  <c r="BA15" i="12"/>
  <c r="BB15" i="12" s="1"/>
  <c r="BD15" i="12" s="1"/>
  <c r="BE15" i="12" s="1"/>
  <c r="BA26" i="12"/>
  <c r="BB26" i="12" s="1"/>
  <c r="BD26" i="12" s="1"/>
  <c r="BE26" i="12" s="1"/>
  <c r="AJ45" i="12"/>
  <c r="AJ63" i="12"/>
  <c r="BK12" i="12"/>
  <c r="AH12" i="12"/>
  <c r="AJ12" i="12" s="1"/>
  <c r="BL21" i="12"/>
  <c r="AJ21" i="12"/>
  <c r="AI21" i="12"/>
  <c r="AH15" i="12"/>
  <c r="BK15" i="12"/>
  <c r="BE21" i="12"/>
  <c r="AH9" i="12"/>
  <c r="BK9" i="12"/>
  <c r="BE9" i="12"/>
  <c r="BK72" i="12"/>
  <c r="AH72" i="12"/>
  <c r="BL72" i="12" s="1"/>
  <c r="BF103" i="12"/>
  <c r="BG103" i="12" s="1"/>
  <c r="BH103" i="12" s="1"/>
  <c r="BI103" i="12" s="1"/>
  <c r="BJ103" i="12" s="1"/>
  <c r="BF107" i="12"/>
  <c r="BG107" i="12" s="1"/>
  <c r="BH107" i="12" s="1"/>
  <c r="BI107" i="12" s="1"/>
  <c r="BJ107" i="12" s="1"/>
  <c r="AH118" i="12"/>
  <c r="BK118" i="12"/>
  <c r="BF118" i="12"/>
  <c r="BG118" i="12" s="1"/>
  <c r="BH118" i="12" s="1"/>
  <c r="BI118" i="12" s="1"/>
  <c r="BJ118" i="12" s="1"/>
  <c r="L12" i="12"/>
  <c r="AH18" i="12"/>
  <c r="AH25" i="12"/>
  <c r="AI51" i="12"/>
  <c r="BL51" i="12"/>
  <c r="AJ56" i="12"/>
  <c r="AI56" i="12"/>
  <c r="BL56" i="12"/>
  <c r="BL59" i="12"/>
  <c r="AJ59" i="12"/>
  <c r="BA46" i="12"/>
  <c r="BB46" i="12" s="1"/>
  <c r="BD46" i="12" s="1"/>
  <c r="BE46" i="12" s="1"/>
  <c r="BA50" i="12"/>
  <c r="BB50" i="12" s="1"/>
  <c r="BD50" i="12" s="1"/>
  <c r="BE50" i="12" s="1"/>
  <c r="BA60" i="12"/>
  <c r="BB60" i="12" s="1"/>
  <c r="BD60" i="12" s="1"/>
  <c r="BE60" i="12" s="1"/>
  <c r="BK98" i="12"/>
  <c r="AH98" i="12"/>
  <c r="BL98" i="12" s="1"/>
  <c r="BF99" i="12"/>
  <c r="BG99" i="12" s="1"/>
  <c r="BH99" i="12" s="1"/>
  <c r="BI99" i="12" s="1"/>
  <c r="BJ99" i="12" s="1"/>
  <c r="BE99" i="12"/>
  <c r="BF114" i="12"/>
  <c r="BG114" i="12" s="1"/>
  <c r="BH114" i="12" s="1"/>
  <c r="BI114" i="12" s="1"/>
  <c r="BJ114" i="12" s="1"/>
  <c r="BE114" i="12"/>
  <c r="BK21" i="12"/>
  <c r="L25" i="12"/>
  <c r="AH28" i="12"/>
  <c r="BA45" i="12"/>
  <c r="BB45" i="12" s="1"/>
  <c r="BD45" i="12" s="1"/>
  <c r="BA47" i="12"/>
  <c r="BB47" i="12" s="1"/>
  <c r="BD47" i="12" s="1"/>
  <c r="BE47" i="12" s="1"/>
  <c r="BK51" i="12"/>
  <c r="BK56" i="12"/>
  <c r="BA59" i="12"/>
  <c r="BB59" i="12" s="1"/>
  <c r="BD59" i="12" s="1"/>
  <c r="BA61" i="12"/>
  <c r="BB61" i="12" s="1"/>
  <c r="BD61" i="12" s="1"/>
  <c r="BE61" i="12" s="1"/>
  <c r="AI63" i="12"/>
  <c r="BL63" i="12"/>
  <c r="BE66" i="12"/>
  <c r="BK78" i="12"/>
  <c r="AH78" i="12"/>
  <c r="AH79" i="12"/>
  <c r="BK79" i="12"/>
  <c r="L82" i="12"/>
  <c r="AH87" i="12"/>
  <c r="BK87" i="12"/>
  <c r="AJ92" i="12"/>
  <c r="L92" i="12"/>
  <c r="BL92" i="12"/>
  <c r="BA110" i="12"/>
  <c r="BB110" i="12" s="1"/>
  <c r="BD110" i="12" s="1"/>
  <c r="BK45" i="12"/>
  <c r="BK59" i="12"/>
  <c r="BA67" i="12"/>
  <c r="BB67" i="12" s="1"/>
  <c r="BD67" i="12" s="1"/>
  <c r="BE67" i="12" s="1"/>
  <c r="BA69" i="12"/>
  <c r="BB69" i="12" s="1"/>
  <c r="BD69" i="12" s="1"/>
  <c r="BE69" i="12" s="1"/>
  <c r="BA71" i="12"/>
  <c r="BB71" i="12" s="1"/>
  <c r="BD71" i="12" s="1"/>
  <c r="BE71" i="12" s="1"/>
  <c r="BA72" i="12"/>
  <c r="BB72" i="12" s="1"/>
  <c r="BD72" i="12" s="1"/>
  <c r="BA78" i="12"/>
  <c r="BB78" i="12" s="1"/>
  <c r="BD78" i="12" s="1"/>
  <c r="BA98" i="12"/>
  <c r="BB98" i="12" s="1"/>
  <c r="BD98" i="12" s="1"/>
  <c r="L114" i="12"/>
  <c r="L66" i="12"/>
  <c r="AJ70" i="12"/>
  <c r="AI70" i="12"/>
  <c r="BK70" i="12"/>
  <c r="AJ72" i="12"/>
  <c r="AH77" i="12"/>
  <c r="AH82" i="12"/>
  <c r="AH93" i="12"/>
  <c r="BK93" i="12"/>
  <c r="L98" i="12"/>
  <c r="AI99" i="12"/>
  <c r="BL99" i="12"/>
  <c r="AJ103" i="12"/>
  <c r="AI103" i="12"/>
  <c r="BL110" i="12"/>
  <c r="AJ110" i="12"/>
  <c r="BK103" i="12"/>
  <c r="BK110" i="12"/>
  <c r="BE28" i="12" l="1"/>
  <c r="BF28" i="12"/>
  <c r="BG28" i="12" s="1"/>
  <c r="BH28" i="12" s="1"/>
  <c r="BI28" i="12" s="1"/>
  <c r="BJ28" i="12" s="1"/>
  <c r="AI107" i="12"/>
  <c r="BL114" i="12"/>
  <c r="BF87" i="12"/>
  <c r="BG87" i="12" s="1"/>
  <c r="BH87" i="12" s="1"/>
  <c r="BI87" i="12" s="1"/>
  <c r="BJ87" i="12" s="1"/>
  <c r="AJ114" i="12"/>
  <c r="AJ107" i="12"/>
  <c r="BM107" i="12"/>
  <c r="BM103" i="12"/>
  <c r="BE92" i="12"/>
  <c r="BF79" i="12"/>
  <c r="BG79" i="12" s="1"/>
  <c r="BH79" i="12" s="1"/>
  <c r="BI79" i="12" s="1"/>
  <c r="BJ79" i="12" s="1"/>
  <c r="BM114" i="12"/>
  <c r="BF82" i="12"/>
  <c r="BG82" i="12" s="1"/>
  <c r="BH82" i="12" s="1"/>
  <c r="BI82" i="12" s="1"/>
  <c r="BJ82" i="12" s="1"/>
  <c r="BF12" i="12"/>
  <c r="BG12" i="12" s="1"/>
  <c r="BH12" i="12" s="1"/>
  <c r="BI12" i="12" s="1"/>
  <c r="BJ12" i="12" s="1"/>
  <c r="BF63" i="12"/>
  <c r="BG63" i="12" s="1"/>
  <c r="BH63" i="12" s="1"/>
  <c r="BI63" i="12" s="1"/>
  <c r="BF21" i="12"/>
  <c r="BG21" i="12" s="1"/>
  <c r="BH21" i="12" s="1"/>
  <c r="BI21" i="12" s="1"/>
  <c r="BJ21" i="12" s="1"/>
  <c r="BE82" i="12"/>
  <c r="BF51" i="12"/>
  <c r="BG51" i="12" s="1"/>
  <c r="BH51" i="12" s="1"/>
  <c r="BI51" i="12" s="1"/>
  <c r="BJ51" i="12" s="1"/>
  <c r="BE12" i="12"/>
  <c r="BF56" i="12"/>
  <c r="BG56" i="12" s="1"/>
  <c r="BH56" i="12" s="1"/>
  <c r="BI56" i="12" s="1"/>
  <c r="BJ56" i="12" s="1"/>
  <c r="BJ40" i="12"/>
  <c r="BM40" i="12"/>
  <c r="BJ18" i="12"/>
  <c r="BM18" i="12"/>
  <c r="AI66" i="12"/>
  <c r="BF25" i="12"/>
  <c r="BG25" i="12" s="1"/>
  <c r="BH25" i="12" s="1"/>
  <c r="BE18" i="12"/>
  <c r="BF93" i="12"/>
  <c r="BG93" i="12" s="1"/>
  <c r="BH93" i="12" s="1"/>
  <c r="BI93" i="12" s="1"/>
  <c r="BJ93" i="12" s="1"/>
  <c r="BM99" i="12"/>
  <c r="BE40" i="12"/>
  <c r="BM9" i="12"/>
  <c r="AJ66" i="12"/>
  <c r="BF77" i="12"/>
  <c r="BG77" i="12" s="1"/>
  <c r="BH77" i="12" s="1"/>
  <c r="BI77" i="12" s="1"/>
  <c r="BM77" i="12" s="1"/>
  <c r="BE77" i="12"/>
  <c r="AJ98" i="12"/>
  <c r="BE56" i="12"/>
  <c r="BF15" i="12"/>
  <c r="BG15" i="12" s="1"/>
  <c r="BH15" i="12" s="1"/>
  <c r="BI15" i="12" s="1"/>
  <c r="BJ15" i="12" s="1"/>
  <c r="BF45" i="12"/>
  <c r="BG45" i="12" s="1"/>
  <c r="BH45" i="12" s="1"/>
  <c r="BI45" i="12" s="1"/>
  <c r="BJ45" i="12" s="1"/>
  <c r="BE45" i="12"/>
  <c r="AI87" i="12"/>
  <c r="BL87" i="12"/>
  <c r="AJ87" i="12"/>
  <c r="AI79" i="12"/>
  <c r="BL79" i="12"/>
  <c r="AJ79" i="12"/>
  <c r="AI25" i="12"/>
  <c r="BL25" i="12"/>
  <c r="BF78" i="12"/>
  <c r="BG78" i="12" s="1"/>
  <c r="BH78" i="12" s="1"/>
  <c r="BI78" i="12" s="1"/>
  <c r="BM78" i="12" s="1"/>
  <c r="BE78" i="12"/>
  <c r="BF98" i="12"/>
  <c r="BG98" i="12" s="1"/>
  <c r="BH98" i="12" s="1"/>
  <c r="BI98" i="12" s="1"/>
  <c r="BJ98" i="12" s="1"/>
  <c r="BE98" i="12"/>
  <c r="AJ78" i="12"/>
  <c r="BL78" i="12"/>
  <c r="AI18" i="12"/>
  <c r="BL18" i="12"/>
  <c r="BM118" i="12"/>
  <c r="AI9" i="12"/>
  <c r="BL9" i="12"/>
  <c r="AJ9" i="12"/>
  <c r="AJ25" i="12"/>
  <c r="BL12" i="12"/>
  <c r="AI12" i="12"/>
  <c r="AI93" i="12"/>
  <c r="BL93" i="12"/>
  <c r="AJ93" i="12"/>
  <c r="AJ77" i="12"/>
  <c r="BL77" i="12"/>
  <c r="BF59" i="12"/>
  <c r="BG59" i="12" s="1"/>
  <c r="BH59" i="12" s="1"/>
  <c r="BI59" i="12" s="1"/>
  <c r="BJ59" i="12" s="1"/>
  <c r="BE59" i="12"/>
  <c r="BF70" i="12"/>
  <c r="BG70" i="12" s="1"/>
  <c r="BH70" i="12" s="1"/>
  <c r="BI70" i="12" s="1"/>
  <c r="BJ70" i="12" s="1"/>
  <c r="BF110" i="12"/>
  <c r="BG110" i="12" s="1"/>
  <c r="BH110" i="12" s="1"/>
  <c r="BI110" i="12" s="1"/>
  <c r="BJ110" i="12" s="1"/>
  <c r="BE110" i="12"/>
  <c r="AI82" i="12"/>
  <c r="BL82" i="12"/>
  <c r="BM92" i="12"/>
  <c r="BF72" i="12"/>
  <c r="BG72" i="12" s="1"/>
  <c r="BH72" i="12" s="1"/>
  <c r="BI72" i="12" s="1"/>
  <c r="BJ72" i="12" s="1"/>
  <c r="BE72" i="12"/>
  <c r="AJ82" i="12"/>
  <c r="AI28" i="12"/>
  <c r="BL28" i="12"/>
  <c r="AJ28" i="12"/>
  <c r="BF66" i="12"/>
  <c r="BG66" i="12" s="1"/>
  <c r="BH66" i="12" s="1"/>
  <c r="BI66" i="12" s="1"/>
  <c r="AI118" i="12"/>
  <c r="BL118" i="12"/>
  <c r="AJ118" i="12"/>
  <c r="AJ18" i="12"/>
  <c r="AI15" i="12"/>
  <c r="AJ15" i="12"/>
  <c r="BL15" i="12"/>
  <c r="BM12" i="12"/>
  <c r="BJ25" i="12" l="1"/>
  <c r="BI25" i="12"/>
  <c r="BM87" i="12"/>
  <c r="BM28" i="12"/>
  <c r="BM93" i="12"/>
  <c r="BM21" i="12"/>
  <c r="BM110" i="12"/>
  <c r="BM79" i="12"/>
  <c r="BM45" i="12"/>
  <c r="BM59" i="12"/>
  <c r="BM15" i="12"/>
  <c r="BM82" i="12"/>
  <c r="BJ63" i="12"/>
  <c r="BM63" i="12"/>
  <c r="BM56" i="12"/>
  <c r="BM51" i="12"/>
  <c r="BM25" i="12"/>
  <c r="BM98" i="12"/>
  <c r="BM72" i="12"/>
  <c r="BJ66" i="12"/>
  <c r="BM66" i="12"/>
  <c r="BM70" i="12"/>
  <c r="AZ116" i="11" l="1"/>
  <c r="AX116" i="11"/>
  <c r="AV116" i="11"/>
  <c r="AT116" i="11"/>
  <c r="AR116" i="11"/>
  <c r="AP116" i="11"/>
  <c r="AN116" i="11"/>
  <c r="AF116" i="11"/>
  <c r="AG116" i="11" s="1"/>
  <c r="K116" i="11"/>
  <c r="L116" i="11" s="1"/>
  <c r="AZ112" i="11"/>
  <c r="AX112" i="11"/>
  <c r="AV112" i="11"/>
  <c r="AT112" i="11"/>
  <c r="AR112" i="11"/>
  <c r="AP112" i="11"/>
  <c r="AN112" i="11"/>
  <c r="AF112" i="11"/>
  <c r="AG112" i="11" s="1"/>
  <c r="K112" i="11"/>
  <c r="L112" i="11" s="1"/>
  <c r="AG111" i="11"/>
  <c r="AG110" i="11"/>
  <c r="AG109" i="11"/>
  <c r="AZ108" i="11"/>
  <c r="AX108" i="11"/>
  <c r="AV108" i="11"/>
  <c r="AT108" i="11"/>
  <c r="AR108" i="11"/>
  <c r="AP108" i="11"/>
  <c r="AN108" i="11"/>
  <c r="AF108" i="11"/>
  <c r="AG108" i="11" s="1"/>
  <c r="AH108" i="11" s="1"/>
  <c r="K108" i="11"/>
  <c r="L108" i="11" s="1"/>
  <c r="AZ107" i="11"/>
  <c r="AX107" i="11"/>
  <c r="AV107" i="11"/>
  <c r="AT107" i="11"/>
  <c r="AR107" i="11"/>
  <c r="AP107" i="11"/>
  <c r="AN107" i="11"/>
  <c r="AG107" i="11"/>
  <c r="AZ106" i="11"/>
  <c r="AX106" i="11"/>
  <c r="AV106" i="11"/>
  <c r="AT106" i="11"/>
  <c r="AR106" i="11"/>
  <c r="AP106" i="11"/>
  <c r="AN106" i="11"/>
  <c r="AG106" i="11"/>
  <c r="AZ105" i="11"/>
  <c r="AX105" i="11"/>
  <c r="AV105" i="11"/>
  <c r="AT105" i="11"/>
  <c r="AR105" i="11"/>
  <c r="AP105" i="11"/>
  <c r="AN105" i="11"/>
  <c r="AF105" i="11"/>
  <c r="AG105" i="11" s="1"/>
  <c r="AH105" i="11" s="1"/>
  <c r="K105" i="11"/>
  <c r="L105" i="11" s="1"/>
  <c r="AZ104" i="11"/>
  <c r="AX104" i="11"/>
  <c r="AV104" i="11"/>
  <c r="AT104" i="11"/>
  <c r="AR104" i="11"/>
  <c r="AP104" i="11"/>
  <c r="AN104" i="11"/>
  <c r="AG104" i="11"/>
  <c r="AZ103" i="11"/>
  <c r="AX103" i="11"/>
  <c r="AV103" i="11"/>
  <c r="AT103" i="11"/>
  <c r="AR103" i="11"/>
  <c r="AP103" i="11"/>
  <c r="AN103" i="11"/>
  <c r="AG103" i="11"/>
  <c r="AZ102" i="11"/>
  <c r="AX102" i="11"/>
  <c r="AV102" i="11"/>
  <c r="AT102" i="11"/>
  <c r="AR102" i="11"/>
  <c r="AP102" i="11"/>
  <c r="AN102" i="11"/>
  <c r="AG102" i="11"/>
  <c r="AZ101" i="11"/>
  <c r="AX101" i="11"/>
  <c r="AV101" i="11"/>
  <c r="AT101" i="11"/>
  <c r="AR101" i="11"/>
  <c r="AP101" i="11"/>
  <c r="AN101" i="11"/>
  <c r="AF101" i="11"/>
  <c r="AG101" i="11" s="1"/>
  <c r="AH101" i="11" s="1"/>
  <c r="K101" i="11"/>
  <c r="L101" i="11" s="1"/>
  <c r="AZ100" i="11"/>
  <c r="AX100" i="11"/>
  <c r="AV100" i="11"/>
  <c r="AT100" i="11"/>
  <c r="AR100" i="11"/>
  <c r="AP100" i="11"/>
  <c r="AN100" i="11"/>
  <c r="AG100" i="11"/>
  <c r="AZ99" i="11"/>
  <c r="AX99" i="11"/>
  <c r="AV99" i="11"/>
  <c r="AT99" i="11"/>
  <c r="AR99" i="11"/>
  <c r="AP99" i="11"/>
  <c r="AN99" i="11"/>
  <c r="AG99" i="11"/>
  <c r="AZ98" i="11"/>
  <c r="AX98" i="11"/>
  <c r="AV98" i="11"/>
  <c r="AT98" i="11"/>
  <c r="AR98" i="11"/>
  <c r="AP98" i="11"/>
  <c r="AN98" i="11"/>
  <c r="AG98" i="11"/>
  <c r="AZ97" i="11"/>
  <c r="AX97" i="11"/>
  <c r="AV97" i="11"/>
  <c r="AT97" i="11"/>
  <c r="AR97" i="11"/>
  <c r="AP97" i="11"/>
  <c r="AN97" i="11"/>
  <c r="AF97" i="11"/>
  <c r="AG97" i="11" s="1"/>
  <c r="AH97" i="11" s="1"/>
  <c r="K97" i="11"/>
  <c r="L97" i="11" s="1"/>
  <c r="AZ96" i="11"/>
  <c r="AX96" i="11"/>
  <c r="AV96" i="11"/>
  <c r="AT96" i="11"/>
  <c r="AR96" i="11"/>
  <c r="AP96" i="11"/>
  <c r="AN96" i="11"/>
  <c r="AF96" i="11"/>
  <c r="AG96" i="11" s="1"/>
  <c r="K96" i="11"/>
  <c r="AZ95" i="11"/>
  <c r="AX95" i="11"/>
  <c r="AV95" i="11"/>
  <c r="AT95" i="11"/>
  <c r="AR95" i="11"/>
  <c r="AP95" i="11"/>
  <c r="AN95" i="11"/>
  <c r="AG95" i="11"/>
  <c r="AZ94" i="11"/>
  <c r="AX94" i="11"/>
  <c r="AV94" i="11"/>
  <c r="AT94" i="11"/>
  <c r="AR94" i="11"/>
  <c r="AP94" i="11"/>
  <c r="AN94" i="11"/>
  <c r="AG94" i="11"/>
  <c r="AZ92" i="11"/>
  <c r="AX92" i="11"/>
  <c r="AV92" i="11"/>
  <c r="AT92" i="11"/>
  <c r="AR92" i="11"/>
  <c r="AP92" i="11"/>
  <c r="AN92" i="11"/>
  <c r="AG92" i="11"/>
  <c r="AZ91" i="11"/>
  <c r="AX91" i="11"/>
  <c r="AV91" i="11"/>
  <c r="AT91" i="11"/>
  <c r="AR91" i="11"/>
  <c r="AP91" i="11"/>
  <c r="AN91" i="11"/>
  <c r="AF91" i="11"/>
  <c r="AG91" i="11" s="1"/>
  <c r="BK91" i="11" s="1"/>
  <c r="K91" i="11"/>
  <c r="L91" i="11" s="1"/>
  <c r="AZ90" i="11"/>
  <c r="AX90" i="11"/>
  <c r="AV90" i="11"/>
  <c r="AT90" i="11"/>
  <c r="AR90" i="11"/>
  <c r="AP90" i="11"/>
  <c r="AN90" i="11"/>
  <c r="AF90" i="11"/>
  <c r="AG90" i="11" s="1"/>
  <c r="BK90" i="11" s="1"/>
  <c r="K90" i="11"/>
  <c r="L90" i="11" s="1"/>
  <c r="AZ89" i="11"/>
  <c r="AX89" i="11"/>
  <c r="AV89" i="11"/>
  <c r="AT89" i="11"/>
  <c r="AR89" i="11"/>
  <c r="AP89" i="11"/>
  <c r="AN89" i="11"/>
  <c r="AG89" i="11"/>
  <c r="AZ88" i="11"/>
  <c r="AX88" i="11"/>
  <c r="AV88" i="11"/>
  <c r="AT88" i="11"/>
  <c r="AR88" i="11"/>
  <c r="AP88" i="11"/>
  <c r="AN88" i="11"/>
  <c r="AG88" i="11"/>
  <c r="AZ87" i="11"/>
  <c r="AX87" i="11"/>
  <c r="AV87" i="11"/>
  <c r="AT87" i="11"/>
  <c r="AR87" i="11"/>
  <c r="AP87" i="11"/>
  <c r="AN87" i="11"/>
  <c r="AG87" i="11"/>
  <c r="AZ86" i="11"/>
  <c r="AX86" i="11"/>
  <c r="AV86" i="11"/>
  <c r="AT86" i="11"/>
  <c r="AR86" i="11"/>
  <c r="AP86" i="11"/>
  <c r="AN86" i="11"/>
  <c r="AG86" i="11"/>
  <c r="AZ85" i="11"/>
  <c r="AX85" i="11"/>
  <c r="AV85" i="11"/>
  <c r="AT85" i="11"/>
  <c r="AR85" i="11"/>
  <c r="AP85" i="11"/>
  <c r="AN85" i="11"/>
  <c r="AF85" i="11"/>
  <c r="AG85" i="11" s="1"/>
  <c r="BK85" i="11" s="1"/>
  <c r="K85" i="11"/>
  <c r="L85" i="11" s="1"/>
  <c r="AZ84" i="11"/>
  <c r="AX84" i="11"/>
  <c r="AV84" i="11"/>
  <c r="AT84" i="11"/>
  <c r="AR84" i="11"/>
  <c r="AP84" i="11"/>
  <c r="AN84" i="11"/>
  <c r="AG84" i="11"/>
  <c r="AZ83" i="11"/>
  <c r="AX83" i="11"/>
  <c r="AV83" i="11"/>
  <c r="AT83" i="11"/>
  <c r="AR83" i="11"/>
  <c r="AP83" i="11"/>
  <c r="AN83" i="11"/>
  <c r="AG83" i="11"/>
  <c r="AZ82" i="11"/>
  <c r="AX82" i="11"/>
  <c r="AV82" i="11"/>
  <c r="AT82" i="11"/>
  <c r="AR82" i="11"/>
  <c r="AP82" i="11"/>
  <c r="AN82" i="11"/>
  <c r="AG82" i="11"/>
  <c r="AZ81" i="11"/>
  <c r="AX81" i="11"/>
  <c r="AV81" i="11"/>
  <c r="AT81" i="11"/>
  <c r="AR81" i="11"/>
  <c r="AP81" i="11"/>
  <c r="AN81" i="11"/>
  <c r="AG81" i="11"/>
  <c r="AZ80" i="11"/>
  <c r="AX80" i="11"/>
  <c r="AV80" i="11"/>
  <c r="AT80" i="11"/>
  <c r="AR80" i="11"/>
  <c r="AP80" i="11"/>
  <c r="AN80" i="11"/>
  <c r="AF80" i="11"/>
  <c r="AG80" i="11" s="1"/>
  <c r="K80" i="11"/>
  <c r="L80" i="11" s="1"/>
  <c r="AZ79" i="11"/>
  <c r="AX79" i="11"/>
  <c r="AV79" i="11"/>
  <c r="AT79" i="11"/>
  <c r="AR79" i="11"/>
  <c r="AP79" i="11"/>
  <c r="AN79" i="11"/>
  <c r="AG79" i="11"/>
  <c r="AZ78" i="11"/>
  <c r="AX78" i="11"/>
  <c r="AV78" i="11"/>
  <c r="AT78" i="11"/>
  <c r="AR78" i="11"/>
  <c r="AP78" i="11"/>
  <c r="AN78" i="11"/>
  <c r="AG78" i="11"/>
  <c r="AZ77" i="11"/>
  <c r="AX77" i="11"/>
  <c r="AV77" i="11"/>
  <c r="AT77" i="11"/>
  <c r="AR77" i="11"/>
  <c r="AP77" i="11"/>
  <c r="AN77" i="11"/>
  <c r="AF77" i="11"/>
  <c r="AG77" i="11" s="1"/>
  <c r="K77" i="11"/>
  <c r="L77" i="11" s="1"/>
  <c r="AZ76" i="11"/>
  <c r="AX76" i="11"/>
  <c r="AV76" i="11"/>
  <c r="AT76" i="11"/>
  <c r="AR76" i="11"/>
  <c r="AP76" i="11"/>
  <c r="AN76" i="11"/>
  <c r="AF76" i="11"/>
  <c r="AG76" i="11" s="1"/>
  <c r="AZ75" i="11"/>
  <c r="AX75" i="11"/>
  <c r="AV75" i="11"/>
  <c r="AT75" i="11"/>
  <c r="AR75" i="11"/>
  <c r="AP75" i="11"/>
  <c r="AN75" i="11"/>
  <c r="AF75" i="11"/>
  <c r="AG75" i="11" s="1"/>
  <c r="AZ74" i="11"/>
  <c r="AX74" i="11"/>
  <c r="AV74" i="11"/>
  <c r="AT74" i="11"/>
  <c r="AR74" i="11"/>
  <c r="AP74" i="11"/>
  <c r="AN74" i="11"/>
  <c r="AZ72" i="11"/>
  <c r="AX72" i="11"/>
  <c r="AV72" i="11"/>
  <c r="AT72" i="11"/>
  <c r="AR72" i="11"/>
  <c r="AP72" i="11"/>
  <c r="AN72" i="11"/>
  <c r="AZ71" i="11"/>
  <c r="AX71" i="11"/>
  <c r="AV71" i="11"/>
  <c r="AT71" i="11"/>
  <c r="AR71" i="11"/>
  <c r="AP71" i="11"/>
  <c r="AN71" i="11"/>
  <c r="AZ70" i="11"/>
  <c r="AX70" i="11"/>
  <c r="AV70" i="11"/>
  <c r="AT70" i="11"/>
  <c r="AR70" i="11"/>
  <c r="AP70" i="11"/>
  <c r="AN70" i="11"/>
  <c r="AF70" i="11"/>
  <c r="AG70" i="11" s="1"/>
  <c r="K70" i="11"/>
  <c r="AZ69" i="11"/>
  <c r="AX69" i="11"/>
  <c r="AV69" i="11"/>
  <c r="AT69" i="11"/>
  <c r="AR69" i="11"/>
  <c r="AP69" i="11"/>
  <c r="AN69" i="11"/>
  <c r="AG69" i="11"/>
  <c r="AZ68" i="11"/>
  <c r="AX68" i="11"/>
  <c r="AV68" i="11"/>
  <c r="AT68" i="11"/>
  <c r="AR68" i="11"/>
  <c r="AP68" i="11"/>
  <c r="AN68" i="11"/>
  <c r="AF68" i="11"/>
  <c r="AG68" i="11" s="1"/>
  <c r="K68" i="11"/>
  <c r="L68" i="11" s="1"/>
  <c r="AZ67" i="11"/>
  <c r="AX67" i="11"/>
  <c r="AV67" i="11"/>
  <c r="AT67" i="11"/>
  <c r="AR67" i="11"/>
  <c r="AP67" i="11"/>
  <c r="AN67" i="11"/>
  <c r="AG67" i="11"/>
  <c r="AZ66" i="11"/>
  <c r="AX66" i="11"/>
  <c r="AV66" i="11"/>
  <c r="AT66" i="11"/>
  <c r="AR66" i="11"/>
  <c r="AP66" i="11"/>
  <c r="AN66" i="11"/>
  <c r="AG66" i="11"/>
  <c r="AZ65" i="11"/>
  <c r="AX65" i="11"/>
  <c r="AV65" i="11"/>
  <c r="AT65" i="11"/>
  <c r="AR65" i="11"/>
  <c r="AP65" i="11"/>
  <c r="AN65" i="11"/>
  <c r="AG65" i="11"/>
  <c r="AZ64" i="11"/>
  <c r="AX64" i="11"/>
  <c r="AV64" i="11"/>
  <c r="AT64" i="11"/>
  <c r="AR64" i="11"/>
  <c r="AP64" i="11"/>
  <c r="AN64" i="11"/>
  <c r="AF64" i="11"/>
  <c r="AG64" i="11" s="1"/>
  <c r="BK64" i="11" s="1"/>
  <c r="K64" i="11"/>
  <c r="L64" i="11" s="1"/>
  <c r="AZ63" i="11"/>
  <c r="AX63" i="11"/>
  <c r="AV63" i="11"/>
  <c r="AT63" i="11"/>
  <c r="AR63" i="11"/>
  <c r="AP63" i="11"/>
  <c r="AN63" i="11"/>
  <c r="AG63" i="11"/>
  <c r="AZ62" i="11"/>
  <c r="AX62" i="11"/>
  <c r="AV62" i="11"/>
  <c r="AT62" i="11"/>
  <c r="AR62" i="11"/>
  <c r="AP62" i="11"/>
  <c r="AN62" i="11"/>
  <c r="AG62" i="11"/>
  <c r="AZ61" i="11"/>
  <c r="AX61" i="11"/>
  <c r="AV61" i="11"/>
  <c r="AT61" i="11"/>
  <c r="AR61" i="11"/>
  <c r="AP61" i="11"/>
  <c r="AN61" i="11"/>
  <c r="AF61" i="11"/>
  <c r="AG61" i="11" s="1"/>
  <c r="BK61" i="11" s="1"/>
  <c r="K61" i="11"/>
  <c r="L61" i="11" s="1"/>
  <c r="AZ60" i="11"/>
  <c r="AX60" i="11"/>
  <c r="AV60" i="11"/>
  <c r="AT60" i="11"/>
  <c r="AR60" i="11"/>
  <c r="AP60" i="11"/>
  <c r="AN60" i="11"/>
  <c r="AG60" i="11"/>
  <c r="AZ59" i="11"/>
  <c r="AX59" i="11"/>
  <c r="AV59" i="11"/>
  <c r="AT59" i="11"/>
  <c r="AR59" i="11"/>
  <c r="AP59" i="11"/>
  <c r="AN59" i="11"/>
  <c r="AG59" i="11"/>
  <c r="AZ58" i="11"/>
  <c r="AX58" i="11"/>
  <c r="AV58" i="11"/>
  <c r="AT58" i="11"/>
  <c r="AR58" i="11"/>
  <c r="AP58" i="11"/>
  <c r="AN58" i="11"/>
  <c r="AG58" i="11"/>
  <c r="AZ57" i="11"/>
  <c r="AX57" i="11"/>
  <c r="AV57" i="11"/>
  <c r="AT57" i="11"/>
  <c r="AR57" i="11"/>
  <c r="AP57" i="11"/>
  <c r="AN57" i="11"/>
  <c r="AF57" i="11"/>
  <c r="AG57" i="11" s="1"/>
  <c r="BK57" i="11" s="1"/>
  <c r="K57" i="11"/>
  <c r="L57" i="11" s="1"/>
  <c r="AZ56" i="11"/>
  <c r="AX56" i="11"/>
  <c r="AV56" i="11"/>
  <c r="AT56" i="11"/>
  <c r="AR56" i="11"/>
  <c r="AP56" i="11"/>
  <c r="AN56" i="11"/>
  <c r="AG56" i="11"/>
  <c r="AZ55" i="11"/>
  <c r="AX55" i="11"/>
  <c r="AV55" i="11"/>
  <c r="AT55" i="11"/>
  <c r="AR55" i="11"/>
  <c r="AP55" i="11"/>
  <c r="AN55" i="11"/>
  <c r="AG55" i="11"/>
  <c r="AZ54" i="11"/>
  <c r="AX54" i="11"/>
  <c r="AV54" i="11"/>
  <c r="AT54" i="11"/>
  <c r="AR54" i="11"/>
  <c r="AP54" i="11"/>
  <c r="AN54" i="11"/>
  <c r="AF54" i="11"/>
  <c r="AG54" i="11" s="1"/>
  <c r="BK54" i="11" s="1"/>
  <c r="L54" i="11"/>
  <c r="AZ53" i="11"/>
  <c r="AX53" i="11"/>
  <c r="AV53" i="11"/>
  <c r="AT53" i="11"/>
  <c r="AR53" i="11"/>
  <c r="AP53" i="11"/>
  <c r="AN53" i="11"/>
  <c r="AG53" i="11"/>
  <c r="AZ52" i="11"/>
  <c r="AX52" i="11"/>
  <c r="AV52" i="11"/>
  <c r="AT52" i="11"/>
  <c r="AR52" i="11"/>
  <c r="AP52" i="11"/>
  <c r="AN52" i="11"/>
  <c r="AZ51" i="11"/>
  <c r="AX51" i="11"/>
  <c r="AV51" i="11"/>
  <c r="AT51" i="11"/>
  <c r="AR51" i="11"/>
  <c r="AP51" i="11"/>
  <c r="AN51" i="11"/>
  <c r="AG51" i="11"/>
  <c r="AZ50" i="11"/>
  <c r="AX50" i="11"/>
  <c r="AV50" i="11"/>
  <c r="AT50" i="11"/>
  <c r="AR50" i="11"/>
  <c r="AP50" i="11"/>
  <c r="AN50" i="11"/>
  <c r="AG50" i="11"/>
  <c r="AZ49" i="11"/>
  <c r="AX49" i="11"/>
  <c r="AV49" i="11"/>
  <c r="AT49" i="11"/>
  <c r="AR49" i="11"/>
  <c r="AP49" i="11"/>
  <c r="AN49" i="11"/>
  <c r="AF49" i="11"/>
  <c r="AG49" i="11" s="1"/>
  <c r="BK49" i="11" s="1"/>
  <c r="K49" i="11"/>
  <c r="L49" i="11" s="1"/>
  <c r="AZ48" i="11"/>
  <c r="AX48" i="11"/>
  <c r="AV48" i="11"/>
  <c r="AT48" i="11"/>
  <c r="AR48" i="11"/>
  <c r="AP48" i="11"/>
  <c r="AN48" i="11"/>
  <c r="AG48" i="11"/>
  <c r="AZ47" i="11"/>
  <c r="AX47" i="11"/>
  <c r="AV47" i="11"/>
  <c r="AT47" i="11"/>
  <c r="AR47" i="11"/>
  <c r="AP47" i="11"/>
  <c r="AN47" i="11"/>
  <c r="AG47" i="11"/>
  <c r="AZ46" i="11"/>
  <c r="AX46" i="11"/>
  <c r="AV46" i="11"/>
  <c r="AT46" i="11"/>
  <c r="AR46" i="11"/>
  <c r="AP46" i="11"/>
  <c r="AN46" i="11"/>
  <c r="AG46" i="11"/>
  <c r="AZ45" i="11"/>
  <c r="AX45" i="11"/>
  <c r="AV45" i="11"/>
  <c r="AT45" i="11"/>
  <c r="AR45" i="11"/>
  <c r="AP45" i="11"/>
  <c r="AN45" i="11"/>
  <c r="AG45" i="11"/>
  <c r="AZ44" i="11"/>
  <c r="AX44" i="11"/>
  <c r="AV44" i="11"/>
  <c r="AT44" i="11"/>
  <c r="AR44" i="11"/>
  <c r="AP44" i="11"/>
  <c r="AN44" i="11"/>
  <c r="AG44" i="11"/>
  <c r="AZ43" i="11"/>
  <c r="AX43" i="11"/>
  <c r="AV43" i="11"/>
  <c r="AT43" i="11"/>
  <c r="AR43" i="11"/>
  <c r="AP43" i="11"/>
  <c r="AN43" i="11"/>
  <c r="AF43" i="11"/>
  <c r="AG43" i="11" s="1"/>
  <c r="BK43" i="11" s="1"/>
  <c r="K43" i="11"/>
  <c r="L43" i="11" s="1"/>
  <c r="AZ42" i="11"/>
  <c r="AX42" i="11"/>
  <c r="AV42" i="11"/>
  <c r="AT42" i="11"/>
  <c r="AR42" i="11"/>
  <c r="AP42" i="11"/>
  <c r="AN42" i="11"/>
  <c r="AZ41" i="11"/>
  <c r="AX41" i="11"/>
  <c r="AV41" i="11"/>
  <c r="AT41" i="11"/>
  <c r="AR41" i="11"/>
  <c r="AP41" i="11"/>
  <c r="AN41" i="11"/>
  <c r="AG41" i="11"/>
  <c r="AZ40" i="11"/>
  <c r="AX40" i="11"/>
  <c r="AV40" i="11"/>
  <c r="AT40" i="11"/>
  <c r="AR40" i="11"/>
  <c r="AP40" i="11"/>
  <c r="AN40" i="11"/>
  <c r="AG40" i="11"/>
  <c r="AZ39" i="11"/>
  <c r="AX39" i="11"/>
  <c r="AV39" i="11"/>
  <c r="AT39" i="11"/>
  <c r="AR39" i="11"/>
  <c r="AP39" i="11"/>
  <c r="AN39" i="11"/>
  <c r="AG39" i="11"/>
  <c r="AZ38" i="11"/>
  <c r="AX38" i="11"/>
  <c r="AV38" i="11"/>
  <c r="AT38" i="11"/>
  <c r="AR38" i="11"/>
  <c r="AP38" i="11"/>
  <c r="AN38" i="11"/>
  <c r="AF38" i="11"/>
  <c r="AG38" i="11" s="1"/>
  <c r="AH38" i="11" s="1"/>
  <c r="BL38" i="11" s="1"/>
  <c r="K38" i="11"/>
  <c r="AZ37" i="11"/>
  <c r="AX37" i="11"/>
  <c r="AV37" i="11"/>
  <c r="AT37" i="11"/>
  <c r="AR37" i="11"/>
  <c r="AP37" i="11"/>
  <c r="AN37" i="11"/>
  <c r="AG37" i="11"/>
  <c r="AZ36" i="11"/>
  <c r="AX36" i="11"/>
  <c r="AV36" i="11"/>
  <c r="AT36" i="11"/>
  <c r="AR36" i="11"/>
  <c r="AP36" i="11"/>
  <c r="AN36" i="11"/>
  <c r="AG36" i="11"/>
  <c r="AG35" i="11"/>
  <c r="AZ34" i="11"/>
  <c r="AX34" i="11"/>
  <c r="AV34" i="11"/>
  <c r="AT34" i="11"/>
  <c r="AR34" i="11"/>
  <c r="AP34" i="11"/>
  <c r="AN34" i="11"/>
  <c r="AF34" i="11"/>
  <c r="AG34" i="11" s="1"/>
  <c r="AH34" i="11" s="1"/>
  <c r="BL34" i="11" s="1"/>
  <c r="K34" i="11"/>
  <c r="L34" i="11" s="1"/>
  <c r="AZ33" i="11"/>
  <c r="AX33" i="11"/>
  <c r="AV33" i="11"/>
  <c r="AT33" i="11"/>
  <c r="AR33" i="11"/>
  <c r="AP33" i="11"/>
  <c r="AN33" i="11"/>
  <c r="AG33" i="11"/>
  <c r="AZ32" i="11"/>
  <c r="AX32" i="11"/>
  <c r="AV32" i="11"/>
  <c r="AT32" i="11"/>
  <c r="AR32" i="11"/>
  <c r="AP32" i="11"/>
  <c r="AN32" i="11"/>
  <c r="AG32" i="11"/>
  <c r="AZ31" i="11"/>
  <c r="AX31" i="11"/>
  <c r="AV31" i="11"/>
  <c r="AT31" i="11"/>
  <c r="AR31" i="11"/>
  <c r="AP31" i="11"/>
  <c r="AN31" i="11"/>
  <c r="AG31" i="11"/>
  <c r="AZ30" i="11"/>
  <c r="AX30" i="11"/>
  <c r="AV30" i="11"/>
  <c r="AT30" i="11"/>
  <c r="AR30" i="11"/>
  <c r="AP30" i="11"/>
  <c r="AN30" i="11"/>
  <c r="AG30" i="11"/>
  <c r="AZ29" i="11"/>
  <c r="AX29" i="11"/>
  <c r="AV29" i="11"/>
  <c r="AT29" i="11"/>
  <c r="AR29" i="11"/>
  <c r="AP29" i="11"/>
  <c r="AN29" i="11"/>
  <c r="AG29" i="11"/>
  <c r="AZ28" i="11"/>
  <c r="AX28" i="11"/>
  <c r="AV28" i="11"/>
  <c r="AT28" i="11"/>
  <c r="AR28" i="11"/>
  <c r="AP28" i="11"/>
  <c r="AN28" i="11"/>
  <c r="AF28" i="11"/>
  <c r="AG28" i="11" s="1"/>
  <c r="AH28" i="11" s="1"/>
  <c r="BL28" i="11" s="1"/>
  <c r="K28" i="11"/>
  <c r="L28" i="11" s="1"/>
  <c r="AZ27" i="11"/>
  <c r="AX27" i="11"/>
  <c r="AV27" i="11"/>
  <c r="AT27" i="11"/>
  <c r="AR27" i="11"/>
  <c r="AP27" i="11"/>
  <c r="AN27" i="11"/>
  <c r="AG27" i="11"/>
  <c r="AZ26" i="11"/>
  <c r="AX26" i="11"/>
  <c r="AV26" i="11"/>
  <c r="AT26" i="11"/>
  <c r="AR26" i="11"/>
  <c r="AP26" i="11"/>
  <c r="AN26" i="11"/>
  <c r="AG26" i="11"/>
  <c r="AZ25" i="11"/>
  <c r="AX25" i="11"/>
  <c r="AV25" i="11"/>
  <c r="AT25" i="11"/>
  <c r="AR25" i="11"/>
  <c r="AP25" i="11"/>
  <c r="AN25" i="11"/>
  <c r="AF25" i="11"/>
  <c r="AG25" i="11" s="1"/>
  <c r="AH25" i="11" s="1"/>
  <c r="BL25" i="11" s="1"/>
  <c r="K25" i="11"/>
  <c r="L25" i="11" s="1"/>
  <c r="AZ24" i="11"/>
  <c r="AX24" i="11"/>
  <c r="AV24" i="11"/>
  <c r="AT24" i="11"/>
  <c r="AR24" i="11"/>
  <c r="AP24" i="11"/>
  <c r="AN24" i="11"/>
  <c r="AG24" i="11"/>
  <c r="AZ23" i="11"/>
  <c r="AX23" i="11"/>
  <c r="AV23" i="11"/>
  <c r="AT23" i="11"/>
  <c r="AR23" i="11"/>
  <c r="AP23" i="11"/>
  <c r="AN23" i="11"/>
  <c r="AG23" i="11"/>
  <c r="AZ22" i="11"/>
  <c r="AX22" i="11"/>
  <c r="AV22" i="11"/>
  <c r="AT22" i="11"/>
  <c r="AR22" i="11"/>
  <c r="AP22" i="11"/>
  <c r="AN22" i="11"/>
  <c r="AG22" i="11"/>
  <c r="AZ21" i="11"/>
  <c r="AX21" i="11"/>
  <c r="AV21" i="11"/>
  <c r="AT21" i="11"/>
  <c r="AR21" i="11"/>
  <c r="AP21" i="11"/>
  <c r="AN21" i="11"/>
  <c r="AF21" i="11"/>
  <c r="AG21" i="11" s="1"/>
  <c r="AH21" i="11" s="1"/>
  <c r="BL21" i="11" s="1"/>
  <c r="K21" i="11"/>
  <c r="L21" i="11" s="1"/>
  <c r="AZ18" i="11"/>
  <c r="AX18" i="11"/>
  <c r="AV18" i="11"/>
  <c r="AT18" i="11"/>
  <c r="AR18" i="11"/>
  <c r="AP18" i="11"/>
  <c r="AN18" i="11"/>
  <c r="AF18" i="11"/>
  <c r="AG18" i="11" s="1"/>
  <c r="AH18" i="11" s="1"/>
  <c r="BL18" i="11" s="1"/>
  <c r="K18" i="11"/>
  <c r="L18" i="11" s="1"/>
  <c r="AZ17" i="11"/>
  <c r="AX17" i="11"/>
  <c r="AV17" i="11"/>
  <c r="AT17" i="11"/>
  <c r="AR17" i="11"/>
  <c r="AP17" i="11"/>
  <c r="AN17" i="11"/>
  <c r="AG17" i="11"/>
  <c r="AG16" i="11"/>
  <c r="AZ15" i="11"/>
  <c r="AX15" i="11"/>
  <c r="AV15" i="11"/>
  <c r="AT15" i="11"/>
  <c r="AR15" i="11"/>
  <c r="AP15" i="11"/>
  <c r="AN15" i="11"/>
  <c r="AF15" i="11"/>
  <c r="AG15" i="11" s="1"/>
  <c r="K15" i="11"/>
  <c r="L15" i="11" s="1"/>
  <c r="AZ14" i="11"/>
  <c r="AX14" i="11"/>
  <c r="AV14" i="11"/>
  <c r="AT14" i="11"/>
  <c r="AR14" i="11"/>
  <c r="AP14" i="11"/>
  <c r="AN14" i="11"/>
  <c r="AG14" i="11"/>
  <c r="AZ13" i="11"/>
  <c r="AX13" i="11"/>
  <c r="AV13" i="11"/>
  <c r="AT13" i="11"/>
  <c r="AR13" i="11"/>
  <c r="AP13" i="11"/>
  <c r="AN13" i="11"/>
  <c r="AG13" i="11"/>
  <c r="AZ12" i="11"/>
  <c r="AX12" i="11"/>
  <c r="AV12" i="11"/>
  <c r="AT12" i="11"/>
  <c r="AR12" i="11"/>
  <c r="AP12" i="11"/>
  <c r="AN12" i="11"/>
  <c r="AF12" i="11"/>
  <c r="AG12" i="11" s="1"/>
  <c r="K12" i="11"/>
  <c r="L12" i="11" s="1"/>
  <c r="AZ11" i="11"/>
  <c r="AX11" i="11"/>
  <c r="AV11" i="11"/>
  <c r="AT11" i="11"/>
  <c r="AR11" i="11"/>
  <c r="AP11" i="11"/>
  <c r="AN11" i="11"/>
  <c r="AG11" i="11"/>
  <c r="AZ10" i="11"/>
  <c r="AX10" i="11"/>
  <c r="AV10" i="11"/>
  <c r="AT10" i="11"/>
  <c r="AR10" i="11"/>
  <c r="AP10" i="11"/>
  <c r="AN10" i="11"/>
  <c r="AG10" i="11"/>
  <c r="AZ9" i="11"/>
  <c r="AX9" i="11"/>
  <c r="AV9" i="11"/>
  <c r="AT9" i="11"/>
  <c r="AR9" i="11"/>
  <c r="AP9" i="11"/>
  <c r="AN9" i="11"/>
  <c r="AF9" i="11"/>
  <c r="AG9" i="11" s="1"/>
  <c r="K9" i="11"/>
  <c r="L9" i="11" s="1"/>
  <c r="BA18" i="11" l="1"/>
  <c r="BB18" i="11" s="1"/>
  <c r="BD18" i="11" s="1"/>
  <c r="AH54" i="11"/>
  <c r="AI54" i="11" s="1"/>
  <c r="BA12" i="11"/>
  <c r="BB12" i="11" s="1"/>
  <c r="BD12" i="11" s="1"/>
  <c r="BA14" i="11"/>
  <c r="BB14" i="11" s="1"/>
  <c r="BD14" i="11" s="1"/>
  <c r="BE14" i="11" s="1"/>
  <c r="BA34" i="11"/>
  <c r="BB34" i="11" s="1"/>
  <c r="BD34" i="11" s="1"/>
  <c r="BA77" i="11"/>
  <c r="BB77" i="11" s="1"/>
  <c r="BD77" i="11" s="1"/>
  <c r="BF77" i="11" s="1"/>
  <c r="BG77" i="11" s="1"/>
  <c r="BH77" i="11" s="1"/>
  <c r="BI77" i="11" s="1"/>
  <c r="BJ77" i="11" s="1"/>
  <c r="BA97" i="11"/>
  <c r="BB97" i="11" s="1"/>
  <c r="BD97" i="11" s="1"/>
  <c r="BA98" i="11"/>
  <c r="BB98" i="11" s="1"/>
  <c r="BD98" i="11" s="1"/>
  <c r="BE98" i="11" s="1"/>
  <c r="AH76" i="11"/>
  <c r="BK76" i="11"/>
  <c r="AH77" i="11"/>
  <c r="BK77" i="11"/>
  <c r="AH75" i="11"/>
  <c r="BK75" i="11"/>
  <c r="BA13" i="11"/>
  <c r="BB13" i="11" s="1"/>
  <c r="BD13" i="11" s="1"/>
  <c r="BE13" i="11" s="1"/>
  <c r="BA76" i="11"/>
  <c r="BB76" i="11" s="1"/>
  <c r="BD76" i="11" s="1"/>
  <c r="BE76" i="11" s="1"/>
  <c r="BA28" i="11"/>
  <c r="BB28" i="11" s="1"/>
  <c r="BD28" i="11" s="1"/>
  <c r="BA43" i="11"/>
  <c r="BB43" i="11" s="1"/>
  <c r="BD43" i="11" s="1"/>
  <c r="BA44" i="11"/>
  <c r="BB44" i="11" s="1"/>
  <c r="BD44" i="11" s="1"/>
  <c r="BE44" i="11" s="1"/>
  <c r="BA45" i="11"/>
  <c r="BB45" i="11" s="1"/>
  <c r="BD45" i="11" s="1"/>
  <c r="BE45" i="11" s="1"/>
  <c r="BA46" i="11"/>
  <c r="BB46" i="11" s="1"/>
  <c r="BD46" i="11" s="1"/>
  <c r="BE46" i="11" s="1"/>
  <c r="BA47" i="11"/>
  <c r="BB47" i="11" s="1"/>
  <c r="BD47" i="11" s="1"/>
  <c r="BE47" i="11" s="1"/>
  <c r="BA48" i="11"/>
  <c r="BB48" i="11" s="1"/>
  <c r="BD48" i="11" s="1"/>
  <c r="BE48" i="11" s="1"/>
  <c r="AH49" i="11"/>
  <c r="AI49" i="11" s="1"/>
  <c r="BA52" i="11"/>
  <c r="BB52" i="11" s="1"/>
  <c r="BD52" i="11" s="1"/>
  <c r="BE52" i="11" s="1"/>
  <c r="BA61" i="11"/>
  <c r="BB61" i="11" s="1"/>
  <c r="BD61" i="11" s="1"/>
  <c r="BA62" i="11"/>
  <c r="BB62" i="11" s="1"/>
  <c r="BD62" i="11" s="1"/>
  <c r="BE62" i="11" s="1"/>
  <c r="BA63" i="11"/>
  <c r="BB63" i="11" s="1"/>
  <c r="BD63" i="11" s="1"/>
  <c r="BE63" i="11" s="1"/>
  <c r="BA70" i="11"/>
  <c r="BB70" i="11" s="1"/>
  <c r="BD70" i="11" s="1"/>
  <c r="BE70" i="11" s="1"/>
  <c r="BA75" i="11"/>
  <c r="BB75" i="11" s="1"/>
  <c r="BD75" i="11" s="1"/>
  <c r="BE75" i="11" s="1"/>
  <c r="BA80" i="11"/>
  <c r="BB80" i="11" s="1"/>
  <c r="BD80" i="11" s="1"/>
  <c r="BA85" i="11"/>
  <c r="BB85" i="11" s="1"/>
  <c r="BD85" i="11" s="1"/>
  <c r="BF85" i="11" s="1"/>
  <c r="BG85" i="11" s="1"/>
  <c r="BH85" i="11" s="1"/>
  <c r="BI85" i="11" s="1"/>
  <c r="BJ85" i="11" s="1"/>
  <c r="BA86" i="11"/>
  <c r="BB86" i="11" s="1"/>
  <c r="BD86" i="11" s="1"/>
  <c r="BE86" i="11" s="1"/>
  <c r="BA87" i="11"/>
  <c r="BB87" i="11" s="1"/>
  <c r="BD87" i="11" s="1"/>
  <c r="BE87" i="11" s="1"/>
  <c r="BA91" i="11"/>
  <c r="BB91" i="11" s="1"/>
  <c r="BD91" i="11" s="1"/>
  <c r="BA96" i="11"/>
  <c r="BB96" i="11" s="1"/>
  <c r="BD96" i="11" s="1"/>
  <c r="BE96" i="11" s="1"/>
  <c r="BA108" i="11"/>
  <c r="BB108" i="11" s="1"/>
  <c r="BD108" i="11" s="1"/>
  <c r="AJ97" i="11"/>
  <c r="BA15" i="11"/>
  <c r="BB15" i="11" s="1"/>
  <c r="BD15" i="11" s="1"/>
  <c r="BA25" i="11"/>
  <c r="BB25" i="11" s="1"/>
  <c r="BD25" i="11" s="1"/>
  <c r="BF25" i="11" s="1"/>
  <c r="BG25" i="11" s="1"/>
  <c r="BH25" i="11" s="1"/>
  <c r="BI25" i="11" s="1"/>
  <c r="BJ25" i="11" s="1"/>
  <c r="BA53" i="11"/>
  <c r="BB53" i="11" s="1"/>
  <c r="BD53" i="11" s="1"/>
  <c r="BE53" i="11" s="1"/>
  <c r="BA54" i="11"/>
  <c r="BB54" i="11" s="1"/>
  <c r="BD54" i="11" s="1"/>
  <c r="BA55" i="11"/>
  <c r="BB55" i="11" s="1"/>
  <c r="BD55" i="11" s="1"/>
  <c r="BE55" i="11" s="1"/>
  <c r="BA56" i="11"/>
  <c r="BB56" i="11" s="1"/>
  <c r="BD56" i="11" s="1"/>
  <c r="BE56" i="11" s="1"/>
  <c r="BA64" i="11"/>
  <c r="BB64" i="11" s="1"/>
  <c r="BD64" i="11" s="1"/>
  <c r="BA65" i="11"/>
  <c r="BB65" i="11" s="1"/>
  <c r="BD65" i="11" s="1"/>
  <c r="BE65" i="11" s="1"/>
  <c r="BA66" i="11"/>
  <c r="BB66" i="11" s="1"/>
  <c r="BD66" i="11" s="1"/>
  <c r="BE66" i="11" s="1"/>
  <c r="BA67" i="11"/>
  <c r="BB67" i="11" s="1"/>
  <c r="BD67" i="11" s="1"/>
  <c r="BE67" i="11" s="1"/>
  <c r="BA88" i="11"/>
  <c r="BB88" i="11" s="1"/>
  <c r="BD88" i="11" s="1"/>
  <c r="BE88" i="11" s="1"/>
  <c r="BA89" i="11"/>
  <c r="BB89" i="11" s="1"/>
  <c r="BD89" i="11" s="1"/>
  <c r="BE89" i="11" s="1"/>
  <c r="AJ105" i="11"/>
  <c r="BA105" i="11"/>
  <c r="BB105" i="11" s="1"/>
  <c r="BD105" i="11" s="1"/>
  <c r="BF105" i="11" s="1"/>
  <c r="BG105" i="11" s="1"/>
  <c r="BH105" i="11" s="1"/>
  <c r="BI105" i="11" s="1"/>
  <c r="BJ105" i="11" s="1"/>
  <c r="BA112" i="11"/>
  <c r="BB112" i="11" s="1"/>
  <c r="BD112" i="11" s="1"/>
  <c r="BA116" i="11"/>
  <c r="BB116" i="11" s="1"/>
  <c r="BD116" i="11" s="1"/>
  <c r="BF116" i="11" s="1"/>
  <c r="BG116" i="11" s="1"/>
  <c r="BH116" i="11" s="1"/>
  <c r="BI116" i="11" s="1"/>
  <c r="BJ116" i="11" s="1"/>
  <c r="BA29" i="11"/>
  <c r="BB29" i="11" s="1"/>
  <c r="BD29" i="11" s="1"/>
  <c r="BE29" i="11" s="1"/>
  <c r="BA26" i="11"/>
  <c r="BB26" i="11" s="1"/>
  <c r="BD26" i="11" s="1"/>
  <c r="BE26" i="11" s="1"/>
  <c r="BA27" i="11"/>
  <c r="BB27" i="11" s="1"/>
  <c r="BD27" i="11" s="1"/>
  <c r="BE27" i="11" s="1"/>
  <c r="BA9" i="11"/>
  <c r="BB9" i="11" s="1"/>
  <c r="BD9" i="11" s="1"/>
  <c r="BE9" i="11" s="1"/>
  <c r="BA10" i="11"/>
  <c r="BB10" i="11" s="1"/>
  <c r="BD10" i="11" s="1"/>
  <c r="BE10" i="11" s="1"/>
  <c r="BA11" i="11"/>
  <c r="BB11" i="11" s="1"/>
  <c r="BD11" i="11" s="1"/>
  <c r="BE11" i="11" s="1"/>
  <c r="BA21" i="11"/>
  <c r="BB21" i="11" s="1"/>
  <c r="BD21" i="11" s="1"/>
  <c r="BA22" i="11"/>
  <c r="BB22" i="11" s="1"/>
  <c r="BD22" i="11" s="1"/>
  <c r="BE22" i="11" s="1"/>
  <c r="BA23" i="11"/>
  <c r="BB23" i="11" s="1"/>
  <c r="BD23" i="11" s="1"/>
  <c r="BE23" i="11" s="1"/>
  <c r="BA24" i="11"/>
  <c r="BB24" i="11" s="1"/>
  <c r="BD24" i="11" s="1"/>
  <c r="BE24" i="11" s="1"/>
  <c r="BA38" i="11"/>
  <c r="BB38" i="11" s="1"/>
  <c r="BD38" i="11" s="1"/>
  <c r="BF38" i="11" s="1"/>
  <c r="BG38" i="11" s="1"/>
  <c r="BH38" i="11" s="1"/>
  <c r="BI38" i="11" s="1"/>
  <c r="BJ38" i="11" s="1"/>
  <c r="BA49" i="11"/>
  <c r="BB49" i="11" s="1"/>
  <c r="BD49" i="11" s="1"/>
  <c r="BA50" i="11"/>
  <c r="BB50" i="11" s="1"/>
  <c r="BD50" i="11" s="1"/>
  <c r="BE50" i="11" s="1"/>
  <c r="BA51" i="11"/>
  <c r="BB51" i="11" s="1"/>
  <c r="BD51" i="11" s="1"/>
  <c r="BE51" i="11" s="1"/>
  <c r="BA57" i="11"/>
  <c r="BB57" i="11" s="1"/>
  <c r="BD57" i="11" s="1"/>
  <c r="BE57" i="11" s="1"/>
  <c r="BA58" i="11"/>
  <c r="BB58" i="11" s="1"/>
  <c r="BD58" i="11" s="1"/>
  <c r="BE58" i="11" s="1"/>
  <c r="BA59" i="11"/>
  <c r="BB59" i="11" s="1"/>
  <c r="BD59" i="11" s="1"/>
  <c r="BE59" i="11" s="1"/>
  <c r="BA60" i="11"/>
  <c r="BB60" i="11" s="1"/>
  <c r="BD60" i="11" s="1"/>
  <c r="BE60" i="11" s="1"/>
  <c r="AH61" i="11"/>
  <c r="AI61" i="11" s="1"/>
  <c r="BA68" i="11"/>
  <c r="BB68" i="11" s="1"/>
  <c r="BD68" i="11" s="1"/>
  <c r="BE68" i="11" s="1"/>
  <c r="BA69" i="11"/>
  <c r="BB69" i="11" s="1"/>
  <c r="BD69" i="11" s="1"/>
  <c r="BE69" i="11" s="1"/>
  <c r="BA71" i="11"/>
  <c r="BB71" i="11" s="1"/>
  <c r="BD71" i="11" s="1"/>
  <c r="BE71" i="11" s="1"/>
  <c r="AJ77" i="11"/>
  <c r="BA81" i="11"/>
  <c r="BB81" i="11" s="1"/>
  <c r="BD81" i="11" s="1"/>
  <c r="BE81" i="11" s="1"/>
  <c r="BA82" i="11"/>
  <c r="BB82" i="11" s="1"/>
  <c r="BD82" i="11" s="1"/>
  <c r="BE82" i="11" s="1"/>
  <c r="BA90" i="11"/>
  <c r="BB90" i="11" s="1"/>
  <c r="BD90" i="11" s="1"/>
  <c r="BE90" i="11" s="1"/>
  <c r="AH91" i="11"/>
  <c r="AJ91" i="11" s="1"/>
  <c r="BA101" i="11"/>
  <c r="BB101" i="11" s="1"/>
  <c r="BD101" i="11" s="1"/>
  <c r="BE15" i="11"/>
  <c r="BF15" i="11"/>
  <c r="BG15" i="11" s="1"/>
  <c r="BH15" i="11" s="1"/>
  <c r="BI15" i="11" s="1"/>
  <c r="BJ15" i="11" s="1"/>
  <c r="BE49" i="11"/>
  <c r="BE61" i="11"/>
  <c r="BK9" i="11"/>
  <c r="AH9" i="11"/>
  <c r="AJ9" i="11" s="1"/>
  <c r="BK15" i="11"/>
  <c r="AH15" i="11"/>
  <c r="AJ15" i="11" s="1"/>
  <c r="BF28" i="11"/>
  <c r="BG28" i="11" s="1"/>
  <c r="BH28" i="11" s="1"/>
  <c r="BI28" i="11" s="1"/>
  <c r="BJ28" i="11" s="1"/>
  <c r="BE28" i="11"/>
  <c r="BE43" i="11"/>
  <c r="BK12" i="11"/>
  <c r="AH12" i="11"/>
  <c r="AJ12" i="11" s="1"/>
  <c r="BE12" i="11"/>
  <c r="BF18" i="11"/>
  <c r="BG18" i="11" s="1"/>
  <c r="BH18" i="11" s="1"/>
  <c r="BI18" i="11" s="1"/>
  <c r="BJ18" i="11" s="1"/>
  <c r="BE18" i="11"/>
  <c r="BE25" i="11"/>
  <c r="BF34" i="11"/>
  <c r="BG34" i="11" s="1"/>
  <c r="BH34" i="11" s="1"/>
  <c r="BI34" i="11" s="1"/>
  <c r="BJ34" i="11" s="1"/>
  <c r="BE34" i="11"/>
  <c r="BE54" i="11"/>
  <c r="BE64" i="11"/>
  <c r="BK38" i="11"/>
  <c r="BL54" i="11"/>
  <c r="BL61" i="11"/>
  <c r="BK70" i="11"/>
  <c r="AH70" i="11"/>
  <c r="BL70" i="11" s="1"/>
  <c r="BE80" i="11"/>
  <c r="AJ18" i="11"/>
  <c r="AI18" i="11"/>
  <c r="BK18" i="11"/>
  <c r="AJ21" i="11"/>
  <c r="AI21" i="11"/>
  <c r="BK21" i="11"/>
  <c r="AJ25" i="11"/>
  <c r="AI25" i="11"/>
  <c r="BK25" i="11"/>
  <c r="AJ28" i="11"/>
  <c r="AI28" i="11"/>
  <c r="BK28" i="11"/>
  <c r="AJ34" i="11"/>
  <c r="AI34" i="11"/>
  <c r="BK34" i="11"/>
  <c r="BM34" i="11" s="1"/>
  <c r="AH43" i="11"/>
  <c r="AJ49" i="11"/>
  <c r="AJ54" i="11"/>
  <c r="AH57" i="11"/>
  <c r="AH64" i="11"/>
  <c r="BK68" i="11"/>
  <c r="AH68" i="11"/>
  <c r="BK80" i="11"/>
  <c r="AH80" i="11"/>
  <c r="BE85" i="11"/>
  <c r="AH85" i="11"/>
  <c r="AJ85" i="11" s="1"/>
  <c r="AH90" i="11"/>
  <c r="BE91" i="11"/>
  <c r="BF91" i="11"/>
  <c r="BG91" i="11" s="1"/>
  <c r="BH91" i="11" s="1"/>
  <c r="BI91" i="11" s="1"/>
  <c r="BJ91" i="11" s="1"/>
  <c r="BF96" i="11"/>
  <c r="BG96" i="11" s="1"/>
  <c r="BH96" i="11" s="1"/>
  <c r="BI96" i="11" s="1"/>
  <c r="BJ96" i="11" s="1"/>
  <c r="BL97" i="11"/>
  <c r="AI97" i="11"/>
  <c r="AJ101" i="11"/>
  <c r="BF101" i="11"/>
  <c r="BG101" i="11" s="1"/>
  <c r="BH101" i="11" s="1"/>
  <c r="BI101" i="11" s="1"/>
  <c r="BJ101" i="11" s="1"/>
  <c r="BE101" i="11"/>
  <c r="BL105" i="11"/>
  <c r="AI105" i="11"/>
  <c r="AJ108" i="11"/>
  <c r="BF108" i="11"/>
  <c r="BG108" i="11" s="1"/>
  <c r="BH108" i="11" s="1"/>
  <c r="BI108" i="11" s="1"/>
  <c r="BJ108" i="11" s="1"/>
  <c r="BE108" i="11"/>
  <c r="BK116" i="11"/>
  <c r="AH116" i="11"/>
  <c r="AI91" i="11"/>
  <c r="BK96" i="11"/>
  <c r="AH96" i="11"/>
  <c r="BL96" i="11" s="1"/>
  <c r="BF97" i="11"/>
  <c r="BG97" i="11" s="1"/>
  <c r="BH97" i="11" s="1"/>
  <c r="BI97" i="11" s="1"/>
  <c r="BJ97" i="11" s="1"/>
  <c r="BE97" i="11"/>
  <c r="BL101" i="11"/>
  <c r="AI101" i="11"/>
  <c r="BL108" i="11"/>
  <c r="AI108" i="11"/>
  <c r="BK112" i="11"/>
  <c r="AH112" i="11"/>
  <c r="BE112" i="11"/>
  <c r="BF112" i="11"/>
  <c r="BG112" i="11" s="1"/>
  <c r="BH112" i="11" s="1"/>
  <c r="BI112" i="11" s="1"/>
  <c r="BJ112" i="11" s="1"/>
  <c r="BK97" i="11"/>
  <c r="BK101" i="11"/>
  <c r="BM101" i="11" s="1"/>
  <c r="BK105" i="11"/>
  <c r="BK108" i="11"/>
  <c r="AJ116" i="11"/>
  <c r="L96" i="11"/>
  <c r="BF90" i="11" l="1"/>
  <c r="BG90" i="11" s="1"/>
  <c r="BH90" i="11" s="1"/>
  <c r="BI90" i="11" s="1"/>
  <c r="BJ90" i="11" s="1"/>
  <c r="BE105" i="11"/>
  <c r="BM18" i="11"/>
  <c r="BF76" i="11"/>
  <c r="BG76" i="11" s="1"/>
  <c r="BH76" i="11" s="1"/>
  <c r="BI76" i="11" s="1"/>
  <c r="BM76" i="11" s="1"/>
  <c r="BF61" i="11"/>
  <c r="BG61" i="11" s="1"/>
  <c r="BH61" i="11" s="1"/>
  <c r="BI61" i="11" s="1"/>
  <c r="BL49" i="11"/>
  <c r="BE116" i="11"/>
  <c r="BE77" i="11"/>
  <c r="BF75" i="11"/>
  <c r="BG75" i="11" s="1"/>
  <c r="BH75" i="11" s="1"/>
  <c r="BI75" i="11" s="1"/>
  <c r="BM75" i="11" s="1"/>
  <c r="BF64" i="11"/>
  <c r="BG64" i="11" s="1"/>
  <c r="BH64" i="11" s="1"/>
  <c r="BI64" i="11" s="1"/>
  <c r="BJ64" i="11" s="1"/>
  <c r="BJ61" i="11"/>
  <c r="BM61" i="11"/>
  <c r="BL91" i="11"/>
  <c r="BM77" i="11"/>
  <c r="BE38" i="11"/>
  <c r="BM38" i="11"/>
  <c r="BM105" i="11"/>
  <c r="BF49" i="11"/>
  <c r="BG49" i="11" s="1"/>
  <c r="BH49" i="11" s="1"/>
  <c r="BI49" i="11" s="1"/>
  <c r="BF43" i="11"/>
  <c r="BG43" i="11" s="1"/>
  <c r="BH43" i="11" s="1"/>
  <c r="BI43" i="11" s="1"/>
  <c r="BF21" i="11"/>
  <c r="BG21" i="11" s="1"/>
  <c r="BH21" i="11" s="1"/>
  <c r="BI21" i="11" s="1"/>
  <c r="BJ21" i="11" s="1"/>
  <c r="BM90" i="11"/>
  <c r="BM25" i="11"/>
  <c r="BF70" i="11"/>
  <c r="BG70" i="11" s="1"/>
  <c r="BH70" i="11" s="1"/>
  <c r="BI70" i="11" s="1"/>
  <c r="BJ70" i="11" s="1"/>
  <c r="BF9" i="11"/>
  <c r="BG9" i="11" s="1"/>
  <c r="BH9" i="11" s="1"/>
  <c r="BI9" i="11" s="1"/>
  <c r="BJ9" i="11" s="1"/>
  <c r="AJ61" i="11"/>
  <c r="BF80" i="11"/>
  <c r="BG80" i="11" s="1"/>
  <c r="BH80" i="11" s="1"/>
  <c r="BI80" i="11" s="1"/>
  <c r="BJ80" i="11" s="1"/>
  <c r="BF54" i="11"/>
  <c r="BG54" i="11" s="1"/>
  <c r="BH54" i="11" s="1"/>
  <c r="BI54" i="11" s="1"/>
  <c r="BF12" i="11"/>
  <c r="BG12" i="11" s="1"/>
  <c r="BH12" i="11" s="1"/>
  <c r="BI12" i="11" s="1"/>
  <c r="BJ12" i="11" s="1"/>
  <c r="BF68" i="11"/>
  <c r="BG68" i="11" s="1"/>
  <c r="BH68" i="11" s="1"/>
  <c r="BI68" i="11" s="1"/>
  <c r="BJ68" i="11" s="1"/>
  <c r="BF57" i="11"/>
  <c r="BG57" i="11" s="1"/>
  <c r="BH57" i="11" s="1"/>
  <c r="BI57" i="11" s="1"/>
  <c r="BE21" i="11"/>
  <c r="BM97" i="11"/>
  <c r="BM108" i="11"/>
  <c r="BM28" i="11"/>
  <c r="BM15" i="11"/>
  <c r="BL77" i="11"/>
  <c r="AI77" i="11"/>
  <c r="BL75" i="11"/>
  <c r="AJ75" i="11"/>
  <c r="BL76" i="11"/>
  <c r="AJ76" i="11"/>
  <c r="AI90" i="11"/>
  <c r="AJ90" i="11"/>
  <c r="BL90" i="11"/>
  <c r="AI57" i="11"/>
  <c r="BL57" i="11"/>
  <c r="AJ57" i="11"/>
  <c r="BM85" i="11"/>
  <c r="AI12" i="11"/>
  <c r="BL12" i="11"/>
  <c r="BL15" i="11"/>
  <c r="AI15" i="11"/>
  <c r="AI9" i="11"/>
  <c r="BL9" i="11"/>
  <c r="AI112" i="11"/>
  <c r="BL112" i="11"/>
  <c r="BM116" i="11"/>
  <c r="AJ112" i="11"/>
  <c r="BM112" i="11"/>
  <c r="BM96" i="11"/>
  <c r="AI116" i="11"/>
  <c r="BL116" i="11"/>
  <c r="AJ96" i="11"/>
  <c r="BM91" i="11"/>
  <c r="AI85" i="11"/>
  <c r="BL85" i="11"/>
  <c r="BL80" i="11"/>
  <c r="AI80" i="11"/>
  <c r="AI68" i="11"/>
  <c r="BL68" i="11"/>
  <c r="AJ68" i="11"/>
  <c r="AI64" i="11"/>
  <c r="BL64" i="11"/>
  <c r="AJ64" i="11"/>
  <c r="AI43" i="11"/>
  <c r="BL43" i="11"/>
  <c r="AJ43" i="11"/>
  <c r="AJ80" i="11"/>
  <c r="AJ70" i="11"/>
  <c r="BM12" i="11"/>
  <c r="BM64" i="11" l="1"/>
  <c r="BM21" i="11"/>
  <c r="BM70" i="11"/>
  <c r="BJ54" i="11"/>
  <c r="BM54" i="11"/>
  <c r="BJ43" i="11"/>
  <c r="BM43" i="11"/>
  <c r="BM9" i="11"/>
  <c r="BM80" i="11"/>
  <c r="BJ49" i="11"/>
  <c r="BM49" i="11"/>
  <c r="BM68" i="11"/>
  <c r="BJ57" i="11"/>
  <c r="BM57" i="11"/>
</calcChain>
</file>

<file path=xl/comments1.xml><?xml version="1.0" encoding="utf-8"?>
<comments xmlns="http://schemas.openxmlformats.org/spreadsheetml/2006/main">
  <authors>
    <author/>
    <author>Efrain Garcia Vargas</author>
  </authors>
  <commentList>
    <comment ref="AK6" authorId="0" shapeId="0">
      <text>
        <r>
          <rPr>
            <sz val="11"/>
            <rFont val="Aptos Narrow"/>
            <family val="2"/>
            <scheme val="minor"/>
          </rPr>
          <t>======
ID#AAAAcjvMImU
Toshiba    (2022-07-08 05:00:54)
GBG: Ver hoja "Análisis y valoración control"</t>
        </r>
      </text>
    </comment>
    <comment ref="J7" authorId="0" shapeId="0">
      <text>
        <r>
          <rPr>
            <sz val="11"/>
            <rFont val="Aptos Narrow"/>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Aptos Narrow"/>
            <family val="2"/>
            <scheme val="minor"/>
          </rPr>
          <t>======
ID#AAAAcjvMIng
Camilo    (2022-07-08 05:00:54)
GBG
: en este campo se registra la persona delegada para generar el seguimiento y cargue de las actividades en el aplicativo.</t>
        </r>
      </text>
    </comment>
    <comment ref="BT7" authorId="0" shapeId="0">
      <text>
        <r>
          <rPr>
            <sz val="11"/>
            <rFont val="Aptos Narrow"/>
            <family val="2"/>
            <scheme val="minor"/>
          </rPr>
          <t>======
ID#AAAAcjvMIns
Camilo    (2022-07-08 05:00:54)
GBG: En este Campo se diligencia la fecha en que se registre en el aplicativo los riesgos definidos por el proceso.</t>
        </r>
      </text>
    </comment>
    <comment ref="BU7" authorId="0" shapeId="0">
      <text>
        <r>
          <rPr>
            <sz val="11"/>
            <rFont val="Aptos Narrow"/>
            <family val="2"/>
            <scheme val="minor"/>
          </rPr>
          <t>======
ID#AAAAcjvMImw
Camilo    (2022-07-08 05:00:54)
GBG: En este campo se registra la fecha máxima en que se va a realizar seguimiento de actividades de los controles. propuestos.</t>
        </r>
      </text>
    </comment>
    <comment ref="BV7" authorId="0" shapeId="0">
      <text>
        <r>
          <rPr>
            <sz val="11"/>
            <rFont val="Aptos Narrow"/>
            <family val="2"/>
            <scheme val="minor"/>
          </rPr>
          <t>======
ID#AAAAcjvMInU
Camilo    (2022-07-08 05:00:54)
GBG: En este campo se diligencia el numero que genera el aplicativo, para el riesgo registrado.</t>
        </r>
      </text>
    </comment>
    <comment ref="BW7" authorId="0" shapeId="0">
      <text>
        <r>
          <rPr>
            <sz val="11"/>
            <rFont val="Aptos Narrow"/>
            <family val="2"/>
            <scheme val="minor"/>
          </rPr>
          <t>======
ID#AAAAcjvMImY
Camilo    (2022-07-08 05:00:54)
GBG:Se registra cambios que se generen durante la vigencia, responsables, cambio de actividades, redacción, materializaciones , etc.</t>
        </r>
      </text>
    </comment>
    <comment ref="AM8" authorId="0" shapeId="0">
      <text>
        <r>
          <rPr>
            <sz val="11"/>
            <rFont val="Aptos Narrow"/>
            <family val="2"/>
            <scheme val="minor"/>
          </rPr>
          <t>======
ID#AAAAcjvMIm0
Toshiba    (2022-07-08 05:00:54)
GBG: ¿Existe un responsable asignado a la ejecu ción del control?</t>
        </r>
      </text>
    </comment>
    <comment ref="AO8" authorId="0" shapeId="0">
      <text>
        <r>
          <rPr>
            <sz val="11"/>
            <rFont val="Aptos Narrow"/>
            <family val="2"/>
            <scheme val="minor"/>
          </rPr>
          <t>======
ID#AAAAcjvMInA
Toshiba    (2022-07-08 05:00:54)
GBGB: ¿El responsable tiene la autoridad y adecua da segregación de funciones en la ejecución del control?</t>
        </r>
      </text>
    </comment>
    <comment ref="AQ8" authorId="0" shapeId="0">
      <text>
        <r>
          <rPr>
            <sz val="11"/>
            <rFont val="Aptos Narrow"/>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Aptos Narrow"/>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Aptos Narrow"/>
            <family val="2"/>
            <scheme val="minor"/>
          </rPr>
          <t>======
ID#AAAAcjvMInc
Toshiba    (2022-07-08 05:00:54)
GBG: ¿La fuente de información que se utiliza en el desarrollo del control es información confia ble que permita mitigar el riesgo?</t>
        </r>
      </text>
    </comment>
    <comment ref="AW8" authorId="0" shapeId="0">
      <text>
        <r>
          <rPr>
            <sz val="11"/>
            <rFont val="Aptos Narrow"/>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Aptos Narrow"/>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rFont val="Aptos Narrow"/>
            <family val="2"/>
            <scheme val="minor"/>
          </rPr>
          <t>======
ID#AAAAcjvMImc
Toshiba    (2022-07-08 05:00:54)
GBG:  Ver Hoja Análisis y valoración control</t>
        </r>
      </text>
    </comment>
    <comment ref="BB8" authorId="0" shapeId="0">
      <text>
        <r>
          <rPr>
            <sz val="11"/>
            <rFont val="Aptos Narrow"/>
            <family val="2"/>
            <scheme val="minor"/>
          </rPr>
          <t>======
ID#AAAAcjvMInI
Toshiba    (2022-07-08 05:00:54)
GBG: Ver Tabla Diseño Control Hoja  Análisis y valoración control</t>
        </r>
      </text>
    </comment>
    <comment ref="BC8" authorId="0" shapeId="0">
      <text>
        <r>
          <rPr>
            <sz val="11"/>
            <rFont val="Aptos Narrow"/>
            <family val="2"/>
            <scheme val="minor"/>
          </rPr>
          <t>======
ID#AAAAcjvMInE
Toshiba    (2022-07-08 05:00:54)
GBG: Ver Tabla Ejecución Control Hoja  Análisis y valoración control</t>
        </r>
      </text>
    </comment>
    <comment ref="BE8" authorId="0" shapeId="0">
      <text>
        <r>
          <rPr>
            <sz val="11"/>
            <rFont val="Aptos Narrow"/>
            <family val="2"/>
            <scheme val="minor"/>
          </rPr>
          <t>======
ID#AAAAcjvMInQ
Toshiba    (2022-07-08 05:00:54)
GBG: Ver Tabla Solidez individual Control Hoja  Análisis y valoración control</t>
        </r>
      </text>
    </comment>
    <comment ref="BG8" authorId="0" shapeId="0">
      <text>
        <r>
          <rPr>
            <sz val="11"/>
            <rFont val="Aptos Narrow"/>
            <family val="2"/>
            <scheme val="minor"/>
          </rPr>
          <t>======
ID#AAAAcjvMInM
Toshiba    (2022-07-08 05:00:54)
GBG: Ver Tabla Solidez del conjunto Controles Hoja  Análisis y valoración control</t>
        </r>
      </text>
    </comment>
    <comment ref="BP28" authorId="1" shapeId="0">
      <text>
        <r>
          <rPr>
            <b/>
            <sz val="9"/>
            <color indexed="81"/>
            <rFont val="Tahoma"/>
            <family val="2"/>
          </rPr>
          <t>Efrain Garcia Vargas:</t>
        </r>
        <r>
          <rPr>
            <sz val="9"/>
            <color indexed="81"/>
            <rFont val="Tahoma"/>
            <family val="2"/>
          </rPr>
          <t xml:space="preserve">
NO PERMITE CAMBIAR NOMBRE Y CARGOS
</t>
        </r>
      </text>
    </comment>
    <comment ref="G40" authorId="0" shapeId="0">
      <text>
        <r>
          <rPr>
            <sz val="11"/>
            <rFont val="Aptos Narrow"/>
            <family val="2"/>
            <scheme val="minor"/>
          </rPr>
          <t>======
ID#AAAAcjvMImE
Toshiba    (2022-07-08 05:00:54)
GBG: revisar redacción</t>
        </r>
      </text>
    </comment>
  </commentList>
</comments>
</file>

<file path=xl/comments2.xml><?xml version="1.0" encoding="utf-8"?>
<comments xmlns="http://schemas.openxmlformats.org/spreadsheetml/2006/main">
  <authors>
    <author/>
    <author>Efrain Garcia Vargas</author>
  </authors>
  <commentList>
    <comment ref="AK6" authorId="0" shapeId="0">
      <text>
        <r>
          <rPr>
            <sz val="11"/>
            <rFont val="Aptos Narrow"/>
            <family val="2"/>
            <scheme val="minor"/>
          </rPr>
          <t>======
ID#AAAAcjvMImU
Toshiba    (2022-07-08 05:00:54)
GBG: Ver hoja "Análisis y valoración control"</t>
        </r>
      </text>
    </comment>
    <comment ref="J7" authorId="0" shapeId="0">
      <text>
        <r>
          <rPr>
            <sz val="11"/>
            <rFont val="Aptos Narrow"/>
            <family val="2"/>
            <scheme val="minor"/>
          </rPr>
          <t>======
ID#AAAAcjvMIm4
Camilo    (2022-07-08 05:00:54)
GBG: Ver pestaña Tabla Probabilidad. Corresponde a la cantidad de veces en un año que puede darse la situación que origina el riesgo y se establece en niveles del 1 al 5.</t>
        </r>
      </text>
    </comment>
    <comment ref="BQ7" authorId="0" shapeId="0">
      <text>
        <r>
          <rPr>
            <sz val="11"/>
            <rFont val="Aptos Narrow"/>
            <family val="2"/>
            <scheme val="minor"/>
          </rPr>
          <t>======
ID#AAAAcjvMIng
Camilo    (2022-07-08 05:00:54)
GBG
: en este campo se registra la persona delegada para generar el seguimiento y cargue de las actividades en el aplicativo.</t>
        </r>
      </text>
    </comment>
    <comment ref="BU7" authorId="0" shapeId="0">
      <text>
        <r>
          <rPr>
            <sz val="11"/>
            <rFont val="Aptos Narrow"/>
            <family val="2"/>
            <scheme val="minor"/>
          </rPr>
          <t>======
ID#AAAAcjvMIns
Camilo    (2022-07-08 05:00:54)
GBG: En este Campo se diligencia la fecha en que se registre en el aplicativo los riesgos definidos por el proceso.</t>
        </r>
      </text>
    </comment>
    <comment ref="BV7" authorId="0" shapeId="0">
      <text>
        <r>
          <rPr>
            <sz val="11"/>
            <rFont val="Aptos Narrow"/>
            <family val="2"/>
            <scheme val="minor"/>
          </rPr>
          <t>======
ID#AAAAcjvMImw
Camilo    (2022-07-08 05:00:54)
GBG: En este campo se registra la fecha máxima en que se va a realizar seguimiento de actividades de los controles. propuestos.</t>
        </r>
      </text>
    </comment>
    <comment ref="BW7" authorId="0" shapeId="0">
      <text>
        <r>
          <rPr>
            <sz val="11"/>
            <rFont val="Aptos Narrow"/>
            <family val="2"/>
            <scheme val="minor"/>
          </rPr>
          <t>======
ID#AAAAcjvMInU
Camilo    (2022-07-08 05:00:54)
GBG: En este campo se diligencia el numero que genera el aplicativo, para el riesgo registrado.</t>
        </r>
      </text>
    </comment>
    <comment ref="BX7" authorId="0" shapeId="0">
      <text>
        <r>
          <rPr>
            <sz val="11"/>
            <rFont val="Aptos Narrow"/>
            <family val="2"/>
            <scheme val="minor"/>
          </rPr>
          <t>======
ID#AAAAcjvMImY
Camilo    (2022-07-08 05:00:54)
GBG:Se registra cambios que se generen durante la vigencia, responsables, cambio de actividades, redacción, materializaciones , etc.</t>
        </r>
      </text>
    </comment>
    <comment ref="AM8" authorId="0" shapeId="0">
      <text>
        <r>
          <rPr>
            <sz val="11"/>
            <rFont val="Aptos Narrow"/>
            <family val="2"/>
            <scheme val="minor"/>
          </rPr>
          <t>======
ID#AAAAcjvMIm0
Toshiba    (2022-07-08 05:00:54)
GBG: ¿Existe un responsable asignado a la ejecu ción del control?</t>
        </r>
      </text>
    </comment>
    <comment ref="AO8" authorId="0" shapeId="0">
      <text>
        <r>
          <rPr>
            <sz val="11"/>
            <rFont val="Aptos Narrow"/>
            <family val="2"/>
            <scheme val="minor"/>
          </rPr>
          <t>======
ID#AAAAcjvMInA
Toshiba    (2022-07-08 05:00:54)
GBGB: ¿El responsable tiene la autoridad y adecua da segregación de funciones en la ejecución del control?</t>
        </r>
      </text>
    </comment>
    <comment ref="AQ8" authorId="0" shapeId="0">
      <text>
        <r>
          <rPr>
            <sz val="11"/>
            <rFont val="Aptos Narrow"/>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Aptos Narrow"/>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Aptos Narrow"/>
            <family val="2"/>
            <scheme val="minor"/>
          </rPr>
          <t>======
ID#AAAAcjvMInc
Toshiba    (2022-07-08 05:00:54)
GBG: ¿La fuente de información que se utiliza en el desarrollo del control es información confia ble que permita mitigar el riesgo?</t>
        </r>
      </text>
    </comment>
    <comment ref="AW8" authorId="0" shapeId="0">
      <text>
        <r>
          <rPr>
            <sz val="11"/>
            <rFont val="Aptos Narrow"/>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Aptos Narrow"/>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rFont val="Aptos Narrow"/>
            <family val="2"/>
            <scheme val="minor"/>
          </rPr>
          <t>======
ID#AAAAcjvMImc
Toshiba    (2022-07-08 05:00:54)
GBG:  Ver Hoja Análisis y valoración control</t>
        </r>
      </text>
    </comment>
    <comment ref="BB8" authorId="0" shapeId="0">
      <text>
        <r>
          <rPr>
            <sz val="11"/>
            <rFont val="Aptos Narrow"/>
            <family val="2"/>
            <scheme val="minor"/>
          </rPr>
          <t>======
ID#AAAAcjvMInI
Toshiba    (2022-07-08 05:00:54)
GBG: Ver Tabla Diseño Control Hoja  Análisis y valoración control</t>
        </r>
      </text>
    </comment>
    <comment ref="BC8" authorId="0" shapeId="0">
      <text>
        <r>
          <rPr>
            <sz val="11"/>
            <rFont val="Aptos Narrow"/>
            <family val="2"/>
            <scheme val="minor"/>
          </rPr>
          <t>======
ID#AAAAcjvMInE
Toshiba    (2022-07-08 05:00:54)
GBG: Ver Tabla Ejecución Control Hoja  Análisis y valoración control</t>
        </r>
      </text>
    </comment>
    <comment ref="BE8" authorId="0" shapeId="0">
      <text>
        <r>
          <rPr>
            <sz val="11"/>
            <rFont val="Aptos Narrow"/>
            <family val="2"/>
            <scheme val="minor"/>
          </rPr>
          <t>======
ID#AAAAcjvMInQ
Toshiba    (2022-07-08 05:00:54)
GBG: Ver Tabla Solidez individual Control Hoja  Análisis y valoración control</t>
        </r>
      </text>
    </comment>
    <comment ref="BG8" authorId="0" shapeId="0">
      <text>
        <r>
          <rPr>
            <sz val="11"/>
            <rFont val="Aptos Narrow"/>
            <family val="2"/>
            <scheme val="minor"/>
          </rPr>
          <t>======
ID#AAAAcjvMInM
Toshiba    (2022-07-08 05:00:54)
GBG: Ver Tabla Solidez del conjunto Controles Hoja  Análisis y valoración control</t>
        </r>
      </text>
    </comment>
    <comment ref="BQ28" authorId="1" shapeId="0">
      <text>
        <r>
          <rPr>
            <b/>
            <sz val="9"/>
            <color indexed="81"/>
            <rFont val="Tahoma"/>
            <family val="2"/>
          </rPr>
          <t>Efrain Garcia Vargas:</t>
        </r>
        <r>
          <rPr>
            <sz val="9"/>
            <color indexed="81"/>
            <rFont val="Tahoma"/>
            <family val="2"/>
          </rPr>
          <t xml:space="preserve">
NO PERMITE CAMBIAR NOMBRE Y CARGOS
</t>
        </r>
      </text>
    </comment>
    <comment ref="G38" authorId="0" shapeId="0">
      <text>
        <r>
          <rPr>
            <sz val="11"/>
            <rFont val="Aptos Narrow"/>
            <family val="2"/>
            <scheme val="minor"/>
          </rPr>
          <t>======
ID#AAAAcjvMImE
Toshiba    (2022-07-08 05:00:54)
GBG: revisar redacción</t>
        </r>
      </text>
    </comment>
  </commentList>
</comments>
</file>

<file path=xl/sharedStrings.xml><?xml version="1.0" encoding="utf-8"?>
<sst xmlns="http://schemas.openxmlformats.org/spreadsheetml/2006/main" count="5216" uniqueCount="1324">
  <si>
    <t>Estándar del Sistema para el Control de la Corrupción y el Fraude - SCCF</t>
  </si>
  <si>
    <t>OBJETIVO</t>
  </si>
  <si>
    <t xml:space="preserve">DESARROLLO DEL OBJETIVO </t>
  </si>
  <si>
    <t>a Política de Planeación Institucional del Modelo Integrado de Planeación y Gestión, MIPG, y con la asesoría de la Oficina Asesora de Planeación</t>
  </si>
  <si>
    <t xml:space="preserve"> Incluir el fenómeno de la corrupción y sus tipologías como una amenaza para el cumplimiento de la misión, visión y objetivos institucionales.</t>
  </si>
  <si>
    <t>Una vez al año se deben analizar las características geográficas, sociales, ambientales, políticos, institucionales y de desarrollo económico que pueden favorecer la corrupción en cada uno de los territorios donde opera la entidad</t>
  </si>
  <si>
    <t xml:space="preserve"> Crear como objetivo institucional la lucha contra la corrupción y contra el lavado de activos, la financiación del terrorismo y la proliferación de armas de destrucción masiva</t>
  </si>
  <si>
    <t>Realizar la planeación estratégica</t>
  </si>
  <si>
    <t>Formular acciones estratégicas relacionadas con los estándares del PTEP. Estos serán los propósitos o logros que la entidad proyecta alcanzar en el mediano y largo plazo.</t>
  </si>
  <si>
    <t>Formular o actualizar el Plan de Acción</t>
  </si>
  <si>
    <t>Determinar si los productos o entregables que actualmente existen cumplen las acciones estratégicas relacionadas con Transparencia y Ética Pública, y la visión de mediano plazo</t>
  </si>
  <si>
    <t>Relacionar metas y responsables, así como el plan de 
adquisiciones y distribución presupuestal de los proyectos de 
inversión junto a los indicadores de gestión para cumplir con las 
acciones estratégicas formuladas en:  "Realizar la planeación estratégica"</t>
  </si>
  <si>
    <t>Formular actividades para permitir la participación de la ciudadanía y las partes interesadas en la construcción de actividades y proyectos de inversión</t>
  </si>
  <si>
    <t>Validar el Plan de Acción</t>
  </si>
  <si>
    <t xml:space="preserve">Definición e inclusión de controles para validar la propuesta de Plan de Acción en relación con los estándares del PTEP y las acciones estratégicas planteadas EN LA Planeación Estratégica </t>
  </si>
  <si>
    <t>Consolidar, aprobar y publicar el Plan de Acción</t>
  </si>
  <si>
    <t xml:space="preserve"> Asignar la consolidación del Plan de Acción a la Oficina Asesora de Planeación</t>
  </si>
  <si>
    <t>Dar lineamientos para que las acciones estratégicas del PTEP sean aprobadas por el Comité Institucional de Gestión y Desempeño y dejar constancia de su aprobación mediante acta</t>
  </si>
  <si>
    <t xml:space="preserve"> Publicar el Plan de Acción -o su modificación-, los términos establecidos dentro de los procedimientos internos y el artículo 74 de la Ley 1474 de 2011.</t>
  </si>
  <si>
    <t>Socializar el Plan de Acción con las partes interesadas</t>
  </si>
  <si>
    <t>Establecer lineamientos para llevar a cabo ejercicios de 
socialización de las acciones estratégicas que quedaron incluidas 
dentro del Plan de Acción Institucional, las cuales están 
relacionadas con los estándares del PTEP</t>
  </si>
  <si>
    <t>Ejecutar el Plan de Acción</t>
  </si>
  <si>
    <t>Crear -o actualizar- procedimientos para que, a partir del Plan de Acción, cada área registre las necesidades de contratación de bienes y servicios relacionadas con los estándares del PTEP.</t>
  </si>
  <si>
    <t>Crear -o actualizar- procedimientos para hacer seguimiento a las acciones estratégicas del PTEP dentro del Plan de Acción. El seguimiento debe hacerse cada dos meses en los formatos dispuestos por la Oficina Asesora de Planeación</t>
  </si>
  <si>
    <t>Realizar modificaciones al Plan de Acción (cuando se requiera)</t>
  </si>
  <si>
    <t>Las entidades podrán incluir disposiciones para permitir las modificaciones a proyectos, metas y responsables, así como el plan de compras y distribución presupuestal de los proyectos de inversión, junto a los indicadores de gestión que respondan a las acciones estratégicas del PTEP.
Para este caso, se debe indicar que, previo a la aprobación de la oficina Asesora de Planeación, se debe contar con el visto bueno y el concepto de la oficina de Control Interno. Asimismo, se debe contar con la aprobación del Comité de Gestión y Desempeño y, posteriormente, estas modificaciones se publiquen en los canales de comunicación dispuestos para tal fin.</t>
  </si>
  <si>
    <t>Controles al cumplimiento de las acciones estratégicas del PTEP</t>
  </si>
  <si>
    <t>Validar el cumplimiento de los requisitos para la formulación del PTEP</t>
  </si>
  <si>
    <t>La definición de roles y responsabilidades relacionadas con Transparencia y Ética Pública.</t>
  </si>
  <si>
    <t>La actualización anual del contexto estratégico y el análisis diferencial territorial</t>
  </si>
  <si>
    <t>La creación del objetivo institucional de lucha contra la corrupción y contra el lavado de activos, la financiación del terrorismo y la proliferación de armas de destrucción masiva</t>
  </si>
  <si>
    <t>La formulación de acciones estratégicas que cumplan los estándares del PTEP, así como los proyectos, metas y responsables, el plan de compras y distribución presupuestal de los proyectos de inversión, junto con los indicadores de gestión.</t>
  </si>
  <si>
    <t>La ejecución de ejercicio/s de formulación del Plan de Acción con las partes interesadas, de acuerdo con lo establecido en los artículos 102 y 104 de la Ley 1757 de 2015</t>
  </si>
  <si>
    <t>Controles para la validación de la propuesta de Plan de Acción en relación con los estándares del PTEP</t>
  </si>
  <si>
    <t>Lineamientos para la aprobación de las acciones estratégicas del PTEP dentro del Plan de Acción</t>
  </si>
  <si>
    <t>La publicación del Plan de Acción</t>
  </si>
  <si>
    <t>La socialización de las acciones estratégicas del PTEP a las partes interesadas</t>
  </si>
  <si>
    <t>La creación -o actualización- de procedimientos para que, a partir del Plan de Acción, cada dependencia registre las necesidades de contratación de bienes y servicios relacionadas con los estándares del PTEP</t>
  </si>
  <si>
    <t>La creación -o actualización- de procedimientos para hacer seguimiento bimestral a las acciones estratégicas del PTEP dentro del Plan de Acción</t>
  </si>
  <si>
    <t>Las modificaciones al Plan de Acción (cuando se requiera)</t>
  </si>
  <si>
    <t>La actualización del procedimiento de evaluación y desempeño de la obligación de los gerentes públicos.</t>
  </si>
  <si>
    <t>Recomendar ajustes a las acciones estratégicas del PTEP</t>
  </si>
  <si>
    <t>Hacer seguimiento al Plan de Acción y elaborar el informe de 
gestión</t>
  </si>
  <si>
    <t>El Jefe de la unidad u oficina de Coordinación del Control Interno podrá recomendar ajustes a la formulación de las acciones estratégicas del PTEP, en aras de que cumplan con las leyes, normas, políticas y procedimientos relacionados en este documento.</t>
  </si>
  <si>
    <t>También se encargará de evaluar y verificar la aplicación de las actividades de participación ciudadana</t>
  </si>
  <si>
    <t>Cada entidad del orden nacional, departamental y municipal debe hacer seguimiento a las acciones estratégicas definidas dentro del Plan de Acción en los términos y formatos establecidos por la normativa vigente y los procedimientos internos</t>
  </si>
  <si>
    <t>Por otro lado, las entidades deberán incluir dentro del informe de gestión al que se refiere el artículo 74 de la Ley 1474 de 2011, un apartado denominado: “Programa de Transparencia y Ética Pública”, en el cual se dé cuenta del resultado en la ejecución de las acciones estratégicas del PTEP. Este informe debe publicarse en el espacio correspondiente de acuerdo con lo establecido en la Resolución MinTIC 1519 de 2020 o en la norma que la modifique o sustituya</t>
  </si>
  <si>
    <t>Evaluación Independiente al estado de las Acciones Estratégicas del PTEP.
Sin perjuicio de las funciones asignadas en otras disposiciones a la auditoría interna, o quien ejerza el Control Interno, se debe evaluar, periódicamente, la efectividad y cumplimiento de todas y cada una de las acciones estratégicas del PTEP con el fin de determinar las deficiencias y sus posibles soluciones. Los resultados se socializarán con la oficina Asesora de Planeación, las partes interesadas, el Comité Institucional de 
Gestión y Desempeño y el Comité Institucional de Coordinación de Control Interno.
En este punto, se insta a las entidades a actualizar la documentación relacionada con el Sistema de Control Interno, en aras de que se cumpla con los siguientes objetivos:</t>
  </si>
  <si>
    <t>Proteger los recursos destinados a las acciones estratégicas del PTEP, con el fin de que sean administrados adecuadamente y eviten posibles riesgos en dicha administración</t>
  </si>
  <si>
    <t>Garantizar la eficacia, eficiencia y economía en todas las operaciones promoviendo y facilitando la correcta ejecución de las funciones y actividades definidas para los objetivos del PTEP.</t>
  </si>
  <si>
    <t>Velar porque las actividades y recursos destinados para la implementación de las acciones estratégicas del PTEP estén dirigidos al cumplimiento de sus objetivos</t>
  </si>
  <si>
    <t>Garantizar la correcta evaluación y seguimiento a la gestión de las acciones estratégicas del PTEP</t>
  </si>
  <si>
    <t>Asegurar la oportunidad y confiabilidad de la información entregada en el marco de la implementación de las acciones estratégicas del PTEP y de sus registros</t>
  </si>
  <si>
    <t>Definir y aplicar medidas para prevenir riesgos, y detectar y corregir desviaciones que se presenten en la implementación de las acciones estratégicas del PTEP que puedan impedir la consecución sus objetivos</t>
  </si>
  <si>
    <t>Garantizar que el Sistema de Control Interno se articule con los objetivos institucionales</t>
  </si>
  <si>
    <t>Velar para que la entidad disponga de procesos de planeación y mecanismos adecuados para el diseño y desarrollo de las acciones estratégicas del PTEP, de acuerdo con su naturaleza y características</t>
  </si>
  <si>
    <t xml:space="preserve">REPORTES </t>
  </si>
  <si>
    <t>Reporte de avance en la adopción de los estándares del PTEP</t>
  </si>
  <si>
    <t>Se realizará a través del Formulario Único de Avances a la Gestión – FURAG que establece el Decreto 1083 de 2015</t>
  </si>
  <si>
    <t>Reportes de la evaluación independiente al estado de las acciones estratégicas del PTEP</t>
  </si>
  <si>
    <t>Se publicarán los diez primeros días hábiles de los meses de abril y  octubre, en el espacio correspondiente, de acuerdo con lo establecido en la Resolución MinTIC 1519 de 2020, o la norma que la modifique o sustituya. También deberán ser socializados en el marco de los Comités Institucionales de Gestión y Desempeño contemplados en el artículo 2.2.22.3.8 del Decreto 1083 de 2015</t>
  </si>
  <si>
    <t>Reporte de debida diligencia sobre presuntos actos de corrupción</t>
  </si>
  <si>
    <t>Se realizará en los meses de mayo y noviembre en la sede electrónica de la Secretaría de Transparencia y en los formatos dispuestos para tal fin.
Dentro de este reporte se incluirán las disposiciones relacionadas sobre actos de corrupción de los que habla el artículo 2.2.21.4.9 del Decreto 1083 de 2015 y la Directiva Presidencial No. 01 de 2015, o aquella que la modifique, adicione o sustituya</t>
  </si>
  <si>
    <t>Reporte de auditoría al proceso de compras y contratación</t>
  </si>
  <si>
    <t>Se realizará, como mínimo, un reporte de los resultados de las auditorías al proceso de compras y contratación. Este se realizará en la sede electrónica de la Secretaría de Transparencia y en los formatos dispuestos para tal fin.
Este reporte también debe publicarse en el espacio correspondiente de acuerdo con lo establecido en la Resolución Mintic 1519 de 2020, o la norma que la modifique o sustituya.
Nota: Las entidades deberán documentar estos reportes dentro de los procedimientos internos</t>
  </si>
  <si>
    <t>ETAPAS</t>
  </si>
  <si>
    <t>IDENTIFICACIÓN</t>
  </si>
  <si>
    <t>MEDICIÓN</t>
  </si>
  <si>
    <t>MONITOREO</t>
  </si>
  <si>
    <t>CONTROL</t>
  </si>
  <si>
    <t xml:space="preserve">Actividades </t>
  </si>
  <si>
    <t>Analizar el contexto interno y externo de la entidad en relación con 
la operación de sus procesos.</t>
  </si>
  <si>
    <t>Contexto externo: Identificar las características del fenómeno de la corrupción en el entorno en el que opera la entidad. En el caso de las entidades que operen en diferentes municipios o departamentos, debe llevarse a cabo un análisis territorial diferencial.</t>
  </si>
  <si>
    <t>Contexto interno: Determinar las características o aspectos esenciales
del ambiente que pueden facilitar la corrupción y el fraude. En el caso 
de las entidades que operen, en diferentes municipios o 
departamentos, debe llevarse a cabo un análisis territorial diferencial.</t>
  </si>
  <si>
    <t>Establecer metodologías de identificación de riesgos de corrupción y fraude, en los procesos y procedimientos.</t>
  </si>
  <si>
    <t>Identificar las actividades con mayor exposición las tipologías de la corrupción y al fraude.</t>
  </si>
  <si>
    <t xml:space="preserve"> Identificar los riesgos de corrupción que pueden ocurrir en cada uno de los procesos.</t>
  </si>
  <si>
    <t>Identificar los riesgos de fraude externo o interno que pueden ocurrir en aquellas áreas que reciben, controlan o generan información pública o privada.</t>
  </si>
  <si>
    <t>Aunar esfuerzos con organizaciones de la sociedad civil, veedurías ciudadanas, medios de comunicación y ciudadanía en general en la identificación de riesgos de corrupción y fraude siguiendo el principio de colaboración del Estándar de Estado Abierto.</t>
  </si>
  <si>
    <t>Determinar los niveles de probabilidad e impacto inherente que tienen los riesgos de corrupción y fraude.</t>
  </si>
  <si>
    <t>Establecer la metodología de medición de riesgos de corrupción y  fraude en los procesos y procedimientos, tanto en probabilidad como en impacto.</t>
  </si>
  <si>
    <t>Aplicar la metodología y medir la probabilidad de ocurrencia - frecuencia- del riesgo de corrupción y fraude. Para determinarla se debe tener en cuenta el número de veces que se lleva a cabo la actividad durante un año</t>
  </si>
  <si>
    <t>Aunar esfuerzos con organizaciones de la sociedad civil, veedurías 
ciudadanas, medios de comunicación y ciudadanía con el fin de 
elaborar la medición de probabilidades e impactos con base en el 
principio de colaboración del Estándar de Estado Abierto</t>
  </si>
  <si>
    <t>Inventariar y documentar la totalidad de los procesos y procedimientos.</t>
  </si>
  <si>
    <t>Determinar el perfil del riesgo inherente, a partir de la medición de probabilidad e impacto</t>
  </si>
  <si>
    <t>Diseñar y ejecutar controles que permitan mitigar las probabilidades de ocurrencia de los riesgos de corrupción y fraude</t>
  </si>
  <si>
    <t>Establecer la metodología para el diseño de controles a los riesgos de corrupción y fraude, los cuales deberán tener en cuenta las siguientes variables</t>
  </si>
  <si>
    <t>i) Indicar los responsables de llevar a cabo la actividad de control;
ii) Definir una periodicidad para la ejecución del control; iii) Indicar cuál es el propósito del control;
iv) Establecer cómo se realiza la actividad de control;
v) Indicar qué pasa con las observaciones o desviaciones resultantes de la ejecución del control;
vi) Dejar evidencia de la ejecución del control.</t>
  </si>
  <si>
    <t>Definir controles para la mitigación de riesgos de corrupción en la contratación estatal: Documentar controles que impliquen la detección de actividades que no se ajusten a la normatividad y la debida diligencia, para determinar si se tratan de posibles actos de 
corrupción.</t>
  </si>
  <si>
    <t xml:space="preserve"> Determinar el nivel de riesgo residual de corrupción y fraude. Los controles deben traducirse en una disminución de la posibilidad de ocurrencia del riesgo.</t>
  </si>
  <si>
    <t>Ejecutar los controles a los riesgos de corrupción y fraude de acuerdo con su diseño</t>
  </si>
  <si>
    <t>Aprobar los controles en el Comité Institucional de Coordinación de Control Interno (CICCI), o quien haga sus veces</t>
  </si>
  <si>
    <t>Definir los procedimientos a seguir en caso de materialización de un riesgo de corrupción, que implique el reporte a las autoridades competentes, de acuerdo con lo establecido en el Código de Procedimiento Penal y el Código Penal</t>
  </si>
  <si>
    <t>Aunar esfuerzos con organizaciones de la sociedad civil, veedurías ciudadanas, medios de comunicación y ciudadanía para incorporar los resultados del control social en la etapa de control.</t>
  </si>
  <si>
    <t>Monitorear, trimestralmente, el perfil del riesgo de corrupción y fraude.</t>
  </si>
  <si>
    <t xml:space="preserve"> Establecer canales de comunicación entre la primera y segunda línea de defensa para desarrollar un proceso de monitoreo efectivo, que facilite la detección y corrección oportuna de las deficiencias en el SCCF. 
Teniendo en cuenta que el monitoreo tiene como mecanismo central la mejora continua, enmarcada en la política de desempeño y gestión de Control Interno, este debe estar acorde con la periodicidad de los riesgos de corrupción y fraude.</t>
  </si>
  <si>
    <t>Asegurar que los controles estén funcionando en forma oportuna, efectiva y eficiente</t>
  </si>
  <si>
    <t xml:space="preserve"> Documentar indicadores descriptivos y prospectivos que evidencien los riesgos de corrupción y fraude</t>
  </si>
  <si>
    <t>Generar reportes internos, de manera periódica, -mínimo semestralmente- que contenga las medidas tomadas por la entidad para identificar, medir, controlar y monitorear los riesgos de corrupción y fraude.</t>
  </si>
  <si>
    <t>Evaluar la evolución del perfil del riesgo: El jefe de la unidad de control interno debe evaluar la efectividad de los controles implementados y establecer si se han logrado corregir, oportunamente, eventuales deficiencias. Estas evaluaciones se incluirán dentro de la Evaluación Independiente del Sistema de Control Interno y serán comunicadas de acuerdo con la normatividad vigente.</t>
  </si>
  <si>
    <t>Estándar del Sistema para el Control de la Corrupción y el  -SCCF</t>
  </si>
  <si>
    <t xml:space="preserve">ELEMENTOS </t>
  </si>
  <si>
    <t>AMBIENTE DE CONTROL</t>
  </si>
  <si>
    <t>EVALUACIÓN DE RIESGOS</t>
  </si>
  <si>
    <t>ACTIVIDADES DE CONTROL</t>
  </si>
  <si>
    <t xml:space="preserve">INFORMACIÓN Y COMUCNICACIÓN </t>
  </si>
  <si>
    <t>ACTIVIDADES DE MONITOREO</t>
  </si>
  <si>
    <t xml:space="preserve">POLÍTICAS </t>
  </si>
  <si>
    <t>No tolerancia con la corrupción</t>
  </si>
  <si>
    <t>Gestión de conflictos de interés</t>
  </si>
  <si>
    <t>Consagrar el deber de la Alta Dirección, de líderes de procesos, gestores de riesgos, la oficina de control interno, así como de los colaboradores, de asegurar el cumplimiento de los manuales y procedimientos relacionados con la gestión del riesgo de corrupción</t>
  </si>
  <si>
    <t>Compromiso de identificar y  declarar los conflictos de intereses -reales, potenciales o aparentes_x0002_en el marco del ejercicio de funciones públicas, y bajo los lineamientos del Código de Integridad del Servicio Público.</t>
  </si>
  <si>
    <t>Cumplimiento normativo</t>
  </si>
  <si>
    <t>Cumplir con las medidas administrativas 
para la lucha contra la corrupción establecidas en la normatividad 
vigente y, en particular</t>
  </si>
  <si>
    <t>A. No contratar con quienes se encuentren inhabilitados por incurrir en actos de corrupción (artículo 1 Ley 1474 de 2011).
b. No contratar con quienes hayan superado los topes de financiación de campañas políticas (artículo 2 Ley 1474 de 2011).
c. No utilizar la publicidad oficial, o de cualquier otro mecanismo de divulgación de programas y políticas, para la promoción de servidores públicos, partidos políticos o candidatos (artículo 10 Ley 1474 de 2011).
Asimismo, establecer el deber de la institucionalidad y la Alta 
Dirección, de asegurar el cumplimiento de normas internas y 
externas relacionadas con el Control de la Corrupción y el Fraude.</t>
  </si>
  <si>
    <t>Denuncia por presuntos actos de corrupción</t>
  </si>
  <si>
    <t>Además de cumplir con lo definido en la política de denuncia por presuntos actos de corrupción, contar con políticas sobre protección a las personas que informen sobre posibles casos de corrupción y fraude bajo el principio de buena fe y la prohibición de represalias (artículo 43 Ley 1474 de 2011), así como políticas sobre confidencialidad de los 
denunciantes.</t>
  </si>
  <si>
    <t xml:space="preserve">PROCEDIMIENTOS </t>
  </si>
  <si>
    <t>Factores de Riesgo LA FT/FPADM (riesgos asociados donde se concretan los hechos de LAFT/FPADM)</t>
  </si>
  <si>
    <t>Factor de Riesgo Producto</t>
  </si>
  <si>
    <t>El factor de riesgo producto hace referencia a cualquier operación -venta o prestación de un bien o servicio- realizada legalmente.</t>
  </si>
  <si>
    <t>Factor de Riesgo Cliente/Usuario</t>
  </si>
  <si>
    <t>El factor de riesgo cliente se refiere a cualquier persona natural o Jurídica con la cual una entidad va a establecer una relación para entregar su bien o servicio.</t>
  </si>
  <si>
    <t>Factor de Riesgo Canal</t>
  </si>
  <si>
    <t>Se trata de los medios físicos y electrónicos o estructuras que permiten la distribución de productos y servicios.</t>
  </si>
  <si>
    <t>Factor de Riesgo Jurisdicciones</t>
  </si>
  <si>
    <t>Hace referencia al área geográfica y sus características, es decir, el lugar donde se produce o entrega el producto o servicio.</t>
  </si>
  <si>
    <t>Riesgos Asociados a LAFT/FPADM</t>
  </si>
  <si>
    <t>Riesgo de Contagio</t>
  </si>
  <si>
    <t>Riesgo Legal</t>
  </si>
  <si>
    <t>Riesgo Operativo</t>
  </si>
  <si>
    <t>Riesgo Reputacional</t>
  </si>
  <si>
    <t>Es la posibilidad de pérdida que una entidad puede sufrir, directa o indirectamente, por una acción o experiencia de una contraparte.</t>
  </si>
  <si>
    <t>Es la posibilidad de pérdida en la que incurre una entidad al ser sancionada u obligada a indemnizar daños como consecuencia del incumplimiento de normas o regulaciones y obligaciones contractuales.</t>
  </si>
  <si>
    <t>Es la posibilidad de incurrir en pérdidas por deficiencias, fallas o inadecuaciones, en el recurso humano, los procesos, la tecnología, la infraestructura o por acontecimientos externos.</t>
  </si>
  <si>
    <t>Es la posibilidad de pérdida en la que incurre una entidad por desprestigio, mala imagen, publicidad negativa -cierta o no- respecto de la organización y sus prácticas de negocios, que cause pérdida de clientes, disminución de ingresos o procesos judiciales</t>
  </si>
  <si>
    <t>Diseño de políticas</t>
  </si>
  <si>
    <t xml:space="preserve">Su alineación con los objetivos estratégicos de la entidad. </t>
  </si>
  <si>
    <t>Su aplicación y cumplimiento a todos los procesos y procedimientos de la entidad.</t>
  </si>
  <si>
    <t>El nivel de aceptación de los riesgos, el cual debe ser claro y preciso, así como el tratamiento de cada uno</t>
  </si>
  <si>
    <t>Aprobación de las políticas</t>
  </si>
  <si>
    <t>Constancia de la aprobación de las políticas</t>
  </si>
  <si>
    <t>La aprobación de las políticas del SARLAFT/FPADM debe quedar debidamente documentada mediante actas que, a su vez, queden a disposición de los organismos de control interno y externo (Control Interno, Control interno Disciplinario, Contraloría y Procuraduría, entre otras).</t>
  </si>
  <si>
    <t xml:space="preserve"> Comunicación de políticas</t>
  </si>
  <si>
    <t>Las políticas serán aprobadas por la persona que cuente con el máximo nivel jerárquico de la entidad, el representante legal y el Comité Institucional de Coordinación de Control Interno, CICCI.</t>
  </si>
  <si>
    <t xml:space="preserve">Las políticas y procedimientos serán comunicados a todos los funcionarios, directivos, contratistas y cualquier otra persona que tenga vinculación con la entidad. </t>
  </si>
  <si>
    <t>Politicas SARLAFT/FPADM</t>
  </si>
  <si>
    <t>ESTRUCTURA ORGANIZACIONAL</t>
  </si>
  <si>
    <t>Comité Institucional de Coordinación de Control Interno, CICCI</t>
  </si>
  <si>
    <t xml:space="preserve">a. Diseñar y actualizar las políticas para la prevención y control del riesgo de LAFT/FPADM que harán parte del SARLAFT/FPADM. </t>
  </si>
  <si>
    <t xml:space="preserve">b. Aprobar el manual de procedimientos y sus actualizaciones. </t>
  </si>
  <si>
    <t xml:space="preserve">d. Solicitar al CIGD un presupuesto anual para contratación de herramientas tecnológicas, contratación de personal, capacitación, asesorías, consultorías y lo necesario para mantener la operación del SARLAFT/FPADM y la actualización normativa del Oficial de Cumplimiento y su equipo. </t>
  </si>
  <si>
    <t>f. Incluir, en el orden del día de sus reuniones, la presentación del informe del Oficial de Cumplimiento, que se presentaría, por lo menos, cuatro veces al año, o cuando el Oficial lo determine necesario.</t>
  </si>
  <si>
    <t xml:space="preserve"> g. Pronunciarse sobre los informes presentados por el Oficial de Cumplimiento y Control Interno sobre el SARLAFT/FPADM y realizar el seguimiento a las observaciones o recomendaciones adoptadas, dejando constancia en las actas. </t>
  </si>
  <si>
    <t xml:space="preserve"> i. Aprobar las metodologías de segmentación, identificación, medición, control y monitoreo del SARLAFT/FPADM. </t>
  </si>
  <si>
    <t>j. Designar la(s) instancia(s) responsable(s) del diseño de las metodologías, modelos e indicadores cualitativos y/o cuantitativos de reconocido valor técnico para la oportuna detección de las operaciones inusuales.</t>
  </si>
  <si>
    <t xml:space="preserve">c. Solicitar al CIGD los recursos técnicos y humanos requeridos para implementar y mantener en funcionamiento el SARLAFT/FPADM, teniendo en cuenta las características del riesgo de LAFT/FPADM y el tamaño de la entidad. </t>
  </si>
  <si>
    <t xml:space="preserve">e. Designar al Oficial de Cumplimiento y su respectivo suplente. La persona que cuente con el máximo nivel jerárquico de la entidad dará a conocer la designación del Oficial de Cumplimiento a la Secretaría de Transparencia de la Presidencia de la República, indicando nombre, profesión, cargo adjunto o de desempeño alterno -si procede-, teléfonos de contacto y correo electrónico. </t>
  </si>
  <si>
    <t>h. Aprobar los criterios objetivos y establecer los procedimientos y las instancias responsables de la determinación y Reporte de las Operaciones Sospechosas -ROS-.</t>
  </si>
  <si>
    <t>Oficial de Cumplimiento</t>
  </si>
  <si>
    <t>Es un funcionario de segundo nivel jerárquico dentro de las entidades, responsable de la Gestión del Riego de Lavado de Activos y Financiación del Terrorismo y Financiación de la Proliferación de Armas de Destrucción Masiva.</t>
  </si>
  <si>
    <t>A. Poseer título profesional en cualquier área del conocimiento.</t>
  </si>
  <si>
    <t>Requisitos del Oficial de Cumplimiento:</t>
  </si>
  <si>
    <t>b. Acreditar conocimiento en materia de administración de riesgos, particularmente, en el riesgo de LAFT/FPADM, mediante certificación expedida por parte de instituciones autorizadas por el Ministerio de Educación Nacional para impartir formación en dicha materia, en la que conste que la duración del diplomado no sea inferior a 120 horas y el curso de e-learning de la UIAF. En caso de que sea una especialización, será válida en riesgos en general. Si no tiene ninguna de las anteriores certificaciones o acreditaciones, se pueden certificar cuatro años de experiencia laboral en áreas de administración y gestión de riesgos.</t>
  </si>
  <si>
    <t xml:space="preserve">c. Pertenecer al segundo nivel jerárquico de la entidad. </t>
  </si>
  <si>
    <t>d. No pertenecer a órganos de control, ni a las áreas directamente relacionadas con las actividades previstas en la prestación de servicios o entrega de productos a la comunidad.</t>
  </si>
  <si>
    <t>e. No ser una Persona Expuesta Políticamente (PEP), ni encontrarse en una lista internacional vinculante para Colombia.</t>
  </si>
  <si>
    <t>f. Ser empleado directo de la entidad -no ser contratista, no pertenecer a la planta temporal, entre otras-.</t>
  </si>
  <si>
    <t>g. Ser designado por el Comité Institucional de Coordinación de Control Interno.</t>
  </si>
  <si>
    <t xml:space="preserve">h. Estar registrado, ante la Secretaría de Transparencia de la Presidencia de la República, en el mecanismo dispuesto para tal. </t>
  </si>
  <si>
    <t>Funciones del Oficial de Cumplimiento:</t>
  </si>
  <si>
    <t>1. Velar por el efectivo, eficiente y oportuno funcionamiento de las etapas que conforman el SARLAFT/FPADM.</t>
  </si>
  <si>
    <t>2. Elaborar y desarrollar los procesos y procedimientos a través de los cuales se llevarán a la práctica las políticas aprobadas para la implementación del SARLAFT/FPADM.</t>
  </si>
  <si>
    <t>3. Identificar las situaciones que puedan generar riesgo de LAFT/FPADM en las operaciones que realiza la entidad.</t>
  </si>
  <si>
    <t>5. Realizar seguimiento o monitoreo a la eficiencia y la eficacia de las políticas, procedimientos y controles establecidos.</t>
  </si>
  <si>
    <t>6. Velar por el adecuado archivo de los soportes documentales y demás información relativa al riesgo de LAFT/FPADM de la entidad.</t>
  </si>
  <si>
    <t>7. Participar en el diseño y desarrollo de los programas de capacitación sobre el riesgo de LAFT/FPADM y velar por su cumplimiento.</t>
  </si>
  <si>
    <t>10. Recibir y analizar los reportes internos y externos de posibles operaciones inusuales, intentadas o sospechosas, y realizar el reporte de estas dos últimas a la UIAF.</t>
  </si>
  <si>
    <t>13. Gestionar adecuadamente los usuarios del Sistema de Reporte en Línea (SIREL).</t>
  </si>
  <si>
    <t>16. Analizar los informes presentados por la auditoría interna, o quien ejecute funciones similares, para que sirvan como insumo para la formulación de planes de acción para la adopción de las medidas que se requieran frente a las deficiencias informadas, sobre temas de SARLAFT/FPADM.</t>
  </si>
  <si>
    <t>19. Presentar de forma bimestral a la persona que cuente con el máximo nivel jerárquico de la entidad y trimestralmente al CICCI, un informe por escrito donde exponga el resultado de su gestión. De acuerdo con los artículos 18 y 19 de La Ley 1712 de 2014, y 
literal b del artículo 2 de la Ley Estatutaria 1581 de 2012 estos 
informes son confidenciales y deben referirse como mínimo a los 
siguientes aspectos:
1. Los procesos establecidos para llevar a la práctica las políticas aprobadas, sus adiciones o modificaciones.
2. Los resultados del monitoreo y seguimiento para determinar la eficiencia y la eficacia de las políticas, procedimientos y controles establecidos.
3. Las medidas adoptadas para corregir las falencias encontradas al efectuar el monitoreo de los controles.
4. El cumplimiento a los requerimientos de las diferentes autoridades, en caso de que estos se hubieran presentado.
5. Las propuestas de ajustes o modificaciones a las políticas para la prevención y control del riesgo de LAFT/FPADM que considere pertinente.
6. El cumplimiento a los ajustes o modificaciones a las políticas de prevención y de control del riesgo de LAFT/FPADM, aprobados por CICCI, la persona que cuente con el máximo nivel jerárquico de la entidad o representante legal.
7. Las últimas normas o reglamentaciones expedidas sobre la prevención y control del riesgo de LAFT/FPADM,y las medidas adoptadas para darles cumplimiento a las mismas.</t>
  </si>
  <si>
    <t>18. Elaborar y someter a la aprobación del CICCI los criterios objetivos para la determinación de las operaciones sospechosas, así como aquellos para determinar cuáles de las operaciones efectuadas por usuarios serán objeto de consolidación, monitoreo y análisis de operaciones inusuales.</t>
  </si>
  <si>
    <t>17. Implementar medidas efectivas para consultar, de forma permanente, en las listas internacionales vinculantes o restrictivas para Colombia, a todas la personas naturales o 
jurídicas relacionadas con la entidad:
1. Designación de terroristas de las Naciones Unidas.
2. Designación de Organizaciones Terroristas de la Unión Europea.
3. Lista de Personas Designadas como Terroristas de la Unión Europea.
4. Lista de Organizaciones Terroristas por los Estados Unidos.
5. Lista de Personas Designadas como Terroristas por los Estados Unidos.</t>
  </si>
  <si>
    <t>15. Diseñar las metodologías de segmentación, identificación, medición y control del SARLAFT/FPADM.</t>
  </si>
  <si>
    <t>14. Revisar los documentos publicados por la UIAF en la página web, como anexos técnicos, manuales y utilidades que servirán de apoyo para la elaboración de los reportes.</t>
  </si>
  <si>
    <t xml:space="preserve"> 12. Informar a la UIAF cualquier cambio de usuario del Sistema de Reporte en Línea (SIREL).</t>
  </si>
  <si>
    <t>11. Mantener actualizados los datos de la entidad y el oficial de cumplimiento con la UIAF, utilizando los canales de comunicación correspondientes.</t>
  </si>
  <si>
    <t>9. Proponer a la administración la actualización del manual de procedimientos y velar por su divulgación a los funcionarios.</t>
  </si>
  <si>
    <t>4. Implementar y desarrollar los controles a las situaciones que puedan generar riesgo de LAFT/FPADM en las operaciones, negocios o contratos que realiza la entidad.</t>
  </si>
  <si>
    <t>Órganos de Control</t>
  </si>
  <si>
    <t>El jefe de la unidad u oficina de Coordinación del Control Interno será 
el encargado de revisar y hacer seguimiento al SARLAFT/FPADM, sin 
perjuicio de las funciones asignadas en otras disposiciones, debe 
evaluar trimestralmente la efectividad y cumplimiento de todas y cada 
una de las etapas y los elementos, con el fin de determinar las 
deficiencias y sus posibles soluciones. De igual forma, debe informar 
sobre los resultados de la evaluación al Oficial de Cumplimiento y al 
CICCI.</t>
  </si>
  <si>
    <t>Infraestructura Tecnológica</t>
  </si>
  <si>
    <t>Disponer y utilizar la infraestructura tecnológica y los sistemas necesarios para garantizar el funcionamiento efectivo, eficiente y oportuno del SARLAFT/FPADM, los cuales deben generar informes confiables inmodificables, al igual que la consulta permanente sobre dicha labor y contar con un soporte tecnológico acorde con sus actividades, operaciones, riesgos asociados y tamaño</t>
  </si>
  <si>
    <t>Caracteristicas de los sistemas de la entidad</t>
  </si>
  <si>
    <t>a) Contar con la posibilidad de captura y actualización periódica de la información de los distintos factores de riesgo, garantizando que la estructura de datos definida para la captura de la información contemple la totalidad de los campos  necesarios para la adecuada administración del riesgo LAFT.</t>
  </si>
  <si>
    <t>b) Consolidar las operaciones de los distintos factores de riesgo, de acuerdo con los criterios establecidos por la entidad.</t>
  </si>
  <si>
    <t>d) Recepción electrónica de denuncias sobre riesgos LAFT/FPADM, que garanticen la confidencialidad y seguridad del informante y del Oficial de Cumplimiento.</t>
  </si>
  <si>
    <t>8. Proponer y realizar los ajustes o modificaciones necesarios a las políticas del SARLAFT/FPADM.</t>
  </si>
  <si>
    <t>c) Generar, de forma automática, los reportes internos y externos, independientemente de los relativos a operaciones sospechosas, sin perjuicio de que todos los reportes a la UIAF sean enviados por vía electrónica.</t>
  </si>
  <si>
    <t>Reportes</t>
  </si>
  <si>
    <t>Reportes Internos</t>
  </si>
  <si>
    <t>Informes bimestrales del OFICIAL DE CUMPLIMIENTO a la persona que cuente con el máximo nivel jerárquico de la entidad.</t>
  </si>
  <si>
    <t>Informes trimestrales del OFICIAL DE CUMPLIMIENTO al Comité Institucional de Coordinación de Control Interno, CICCI.</t>
  </si>
  <si>
    <t>Los informes, presentados por Control Interno, sobre el funcionamiento del SARLAFT/FPADM</t>
  </si>
  <si>
    <t>Datos estadísticos sobre Informes de Operaciones Inusuales y Sospechosas.</t>
  </si>
  <si>
    <t>Reportes Externos</t>
  </si>
  <si>
    <t>Reportes a la UIAF. A la UIAF se deben realizar los reportes de operaciones sospechosas con base en la siguiente descripción: Una operación intentada o una operación sospechosa debe reportarse de manera inmediata como ROS, directamente a la UIAF.</t>
  </si>
  <si>
    <t>Reporte de Ausencia de Operaciones Intentadas y Operaciones Sospechosas (Reporte de Ausencia de ROS)</t>
  </si>
  <si>
    <t>Reporte de Transacciones Individuales y  Múltiples en Efectivo</t>
  </si>
  <si>
    <t>Otros reportes: La UIAF podrá establecer otros reportes y/o controles para ser 
entregados en los términos y periodicidad que determine, de acuerdo 
con los riesgos y vulnerabilidad de LA/FT/FPADM detectados en la 
actividad.</t>
  </si>
  <si>
    <t>COMPONENTE</t>
  </si>
  <si>
    <t>ACTIVIDADES</t>
  </si>
  <si>
    <t>RESPONSABLES</t>
  </si>
  <si>
    <t>ENTREGABLE</t>
  </si>
  <si>
    <t>Oficina de Control Interno</t>
  </si>
  <si>
    <t>ESTADO ABIERTO</t>
  </si>
  <si>
    <t>ACTIVIDAD</t>
  </si>
  <si>
    <t>LÍNEA DE DEFENSA</t>
  </si>
  <si>
    <t>Primera Línea de Defensa</t>
  </si>
  <si>
    <t>Segunda Línea de Defensa</t>
  </si>
  <si>
    <t>Dirección de Evaluación y Seguimiento</t>
  </si>
  <si>
    <t>Evaluación Independiente</t>
  </si>
  <si>
    <t>Tercera Línea de Defensa</t>
  </si>
  <si>
    <t>SCCF</t>
  </si>
  <si>
    <t>CANALES DE DENUNCIA</t>
  </si>
  <si>
    <t>ESTRATEGÍAS DE TRANSPARENCIA</t>
  </si>
  <si>
    <t xml:space="preserve">CAPACITACIÓN </t>
  </si>
  <si>
    <t xml:space="preserve">CULTURA DE LEGALIDAD </t>
  </si>
  <si>
    <t>Jefatura de Gabinete y Buen Gobierno</t>
  </si>
  <si>
    <t>Secretaria de la Función Pública</t>
  </si>
  <si>
    <t xml:space="preserve"> Dirección de Políticas Públicas</t>
  </si>
  <si>
    <t xml:space="preserve">CO RESPONSABLES </t>
  </si>
  <si>
    <t>PRIMER RESPONSABLE</t>
  </si>
  <si>
    <t>OBJETIVOS</t>
  </si>
  <si>
    <t>FECHA INCIO</t>
  </si>
  <si>
    <t>FECHA FIN</t>
  </si>
  <si>
    <t>INDICADOR DE GESTIÓN</t>
  </si>
  <si>
    <t>META DEL ENTREGABLE</t>
  </si>
  <si>
    <t xml:space="preserve">DISTRIBUCIÓN PRESUPUESTAL DE LA ACTIVIDAD </t>
  </si>
  <si>
    <t>META DEL PDD RELACIONADA</t>
  </si>
  <si>
    <t>POLITICA MIPG</t>
  </si>
  <si>
    <t>PDD
Gestion / Meta de Producto</t>
  </si>
  <si>
    <t>Distribución
Presupuestal</t>
  </si>
  <si>
    <t xml:space="preserve">
Fecha final
</t>
  </si>
  <si>
    <t>Fecha inicio</t>
  </si>
  <si>
    <t>Dependencia responsable</t>
  </si>
  <si>
    <t xml:space="preserve">
Beneficio al ciudadano o entidad</t>
  </si>
  <si>
    <t>descripción de la mejora a realizar al trámite, proceso o procedimiento</t>
  </si>
  <si>
    <t>Situación actual</t>
  </si>
  <si>
    <t>Acción especifica de racionalización</t>
  </si>
  <si>
    <t>Tipo de racionalización</t>
  </si>
  <si>
    <t>Nombre del trámite, proceso o procedimiento</t>
  </si>
  <si>
    <t>No</t>
  </si>
  <si>
    <t xml:space="preserve">PLANEACION ESTRATEGIA DE RACIONALIZACION </t>
  </si>
  <si>
    <t/>
  </si>
  <si>
    <t>BOGOTÁ</t>
  </si>
  <si>
    <t>Municipio:</t>
  </si>
  <si>
    <t>CUNDINAMARCA</t>
  </si>
  <si>
    <t>Departamento:</t>
  </si>
  <si>
    <t>Vigencia</t>
  </si>
  <si>
    <t>N/A</t>
  </si>
  <si>
    <t>Sector administrativo:</t>
  </si>
  <si>
    <t>Territorial</t>
  </si>
  <si>
    <t>GOBERNACIÓN DE CUNDINAMARCA</t>
  </si>
  <si>
    <t>Nombre de la entidad:</t>
  </si>
  <si>
    <t>Componente 2: Racionalización de Trámites - Consolidado</t>
  </si>
  <si>
    <t xml:space="preserve">Fecha de Aprobación: </t>
  </si>
  <si>
    <t xml:space="preserve">Versión: </t>
  </si>
  <si>
    <t xml:space="preserve">Código:                    </t>
  </si>
  <si>
    <t>DIRECCIONAMIENTO ESTRATÉGICO Y ARTICULACIÓN GERENCIAL</t>
  </si>
  <si>
    <t>Fuente:  Adaptado de la Guía para la Administración del Riesgo y el Diseño de Controles en Entidades Públicas. Versión 4. 2018. DAFP</t>
  </si>
  <si>
    <t>Secreataro</t>
  </si>
  <si>
    <t>Despacho</t>
  </si>
  <si>
    <t xml:space="preserve">Directivos y Profesional </t>
  </si>
  <si>
    <t xml:space="preserve">Supervisores del convenio </t>
  </si>
  <si>
    <t xml:space="preserve">Estructurar y construir un repositorio con el fin de poder tener la información que respalde los soportes del requerimiento de los proyectos </t>
  </si>
  <si>
    <t>Fuerte</t>
  </si>
  <si>
    <t>Completa</t>
  </si>
  <si>
    <t>Se investigan y  resuelven oportunamente</t>
  </si>
  <si>
    <t>Confiable</t>
  </si>
  <si>
    <t>Prevenir</t>
  </si>
  <si>
    <t>Oportuna</t>
  </si>
  <si>
    <t>Adecuado</t>
  </si>
  <si>
    <t>Asignado</t>
  </si>
  <si>
    <t>Los integrantes de la máxima instancia de Gobernanza se reunirán  de acuerdo a los establecido en el convenio , con el fin de Validar  y aprobar las actividades o requerimientos, de los componentes presentados por el operador y supervisor que pueden ser administrativos , técnicos, financiero, jurídico o ambientales, en caso de no existir Quórum no tener los soportes que garantizan la variación será reprogramada la reunión y como evidencia quedara el acta de reunión de la instancia .</t>
  </si>
  <si>
    <t>no</t>
  </si>
  <si>
    <t>si</t>
  </si>
  <si>
    <t>Enriquecimiento ilícito de contratistas y/o servidores públicos</t>
  </si>
  <si>
    <t>Fraude Externo</t>
  </si>
  <si>
    <t>Probabilidad de recibir dadivas y beneficio para un tercero, aprobando acciones de incumplimiento  en la ejecución de los convenios de manera indeterminada</t>
  </si>
  <si>
    <t>Aprobando acciones de incumplimiento  en la ejecución de los convenios de manera indeterminada</t>
  </si>
  <si>
    <t>recibir dadivas y beneficio para un tercero</t>
  </si>
  <si>
    <t>Inicia con la identificación de necesidades, continúa con la definición de líneas estratégicas y priorización de asignación de recursos y la formulación, estructuración, ejecución de los proyectos y programas, seguimiento y evaluación de los resultados de las actividades desarrolladas, finaliza con la retroalimentacion y la evaluación de impacto en territorio.
Este proceso esta integrado por:
Secretaria de Ciencia, Tecnología e Innovación</t>
  </si>
  <si>
    <t>Promover el desarrollo de la Ciencia, Tecnología e Innovación, CTeI en el departamento mediante la implementación de programas y proyectos transversales para dar solución a las problemáticas identificadas en los diferentes sectores del territorio.</t>
  </si>
  <si>
    <t>Promoción de Ciencia, Tecnología e Innovación</t>
  </si>
  <si>
    <t>Pérdida de confianza en lo público</t>
  </si>
  <si>
    <t xml:space="preserve">Investigaciones penales, disciplinarias y fiscales </t>
  </si>
  <si>
    <t>Director de cada secretaría que tiene a cargo el grupo de trabajo
Funcionario designado como supervisor de contrato</t>
  </si>
  <si>
    <t xml:space="preserve">Verificación inicial de cumplimiento de requisitos establecidos para acceder a los recursos o beneficios por parte de un grupo de trabajo o supervisor, a través de un formato de lista de chequeo donde se identifique  la verificación inicial de cada uno de los participantes de la convocatoria o contratación. </t>
  </si>
  <si>
    <t>Moderado</t>
  </si>
  <si>
    <r>
      <rPr>
        <b/>
        <sz val="9"/>
        <rFont val="Arial Narrow"/>
        <family val="2"/>
      </rPr>
      <t xml:space="preserve">Responsable: </t>
    </r>
    <r>
      <rPr>
        <sz val="9"/>
        <rFont val="Arial Narrow"/>
        <family val="2"/>
      </rPr>
      <t xml:space="preserve">Integrantes de cada Comité Técnico - verificador 
SCDE: Integrantes del Comité Técnico del Fondo de Emprendimiento Departamental =
Secretario Competitividad y Desarrollo Económico
Secretario Desarrollo Social
Representante o Delegado SENA Regional Cundinamarca
Representante o Delegado Fenalco   
</t>
    </r>
    <r>
      <rPr>
        <b/>
        <sz val="9"/>
        <rFont val="Arial Narrow"/>
        <family val="2"/>
      </rPr>
      <t>Periodicidad:</t>
    </r>
    <r>
      <rPr>
        <sz val="9"/>
        <rFont val="Arial Narrow"/>
        <family val="2"/>
      </rPr>
      <t xml:space="preserve"> 6 meses ó cuando aplique (en razón a ejecución de convocatorias y/o contratación)
</t>
    </r>
    <r>
      <rPr>
        <b/>
        <sz val="9"/>
        <rFont val="Arial Narrow"/>
        <family val="2"/>
      </rPr>
      <t>Propósito:</t>
    </r>
    <r>
      <rPr>
        <sz val="9"/>
        <rFont val="Arial Narrow"/>
        <family val="2"/>
      </rPr>
      <t xml:space="preserve"> aprobar la asignación de resursos o insumos y determinar los beneficiarios de los participantes de la convocatoria o la contratación a través de la validación de los documentos verificados 
</t>
    </r>
    <r>
      <rPr>
        <b/>
        <sz val="9"/>
        <rFont val="Arial Narrow"/>
        <family val="2"/>
      </rPr>
      <t>Cómo se realiza:</t>
    </r>
    <r>
      <rPr>
        <sz val="9"/>
        <rFont val="Arial Narrow"/>
        <family val="2"/>
      </rPr>
      <t xml:space="preserve"> Los integrantes de cada comité validan y aprueban  los documentos que los equipos de trabajo verificaron del cual se general un documento de aprobación final 
</t>
    </r>
    <r>
      <rPr>
        <b/>
        <sz val="9"/>
        <rFont val="Arial Narrow"/>
        <family val="2"/>
      </rPr>
      <t>Desviación:</t>
    </r>
    <r>
      <rPr>
        <sz val="9"/>
        <rFont val="Arial Narrow"/>
        <family val="2"/>
      </rPr>
      <t xml:space="preserve"> Una vez se detacta la inconsistencia, en el documento aprobatorio o acta debe quedar estipulado que hubo incumplimiento de requisitos y se debe trasladar a la entidad competente. 
</t>
    </r>
    <r>
      <rPr>
        <b/>
        <sz val="9"/>
        <rFont val="Arial Narrow"/>
        <family val="2"/>
      </rPr>
      <t xml:space="preserve">Evidencia: </t>
    </r>
    <r>
      <rPr>
        <sz val="9"/>
        <rFont val="Arial Narrow"/>
        <family val="2"/>
      </rPr>
      <t>Acta de aprobación. o documento aprobatorio.</t>
    </r>
  </si>
  <si>
    <t>Pérdida de la imagen institucional</t>
  </si>
  <si>
    <t>Posibilidad de recibir cualquier dádiva o beneficio a  nombre propio o de terceros para ser favorecido de la entrega de recursos o insumos por parte de las secretarías que integran el proceso.</t>
  </si>
  <si>
    <r>
      <t>Incumplimento de requisitos para acceder a la entrega de los recursos otorgados por</t>
    </r>
    <r>
      <rPr>
        <sz val="11"/>
        <rFont val="Arial Narrow"/>
        <family val="2"/>
      </rPr>
      <t xml:space="preserve"> las secretarias que integran el proceso.</t>
    </r>
  </si>
  <si>
    <t xml:space="preserve">Insuficiente difusión de proeyectos para la entrega de recursos de las Secretarías que intervienen en el proceso, para dirigirse directamente a los grupos de interés. </t>
  </si>
  <si>
    <t xml:space="preserve">	
Se inicia con la planeación del Servicio de asistencia técnica, Plan de Acción, Plan Indicativo y de regalías, programas, proyectos y políticas, continua con la ejecución e implementación, encaminada al cumplimiento del objetivo, y finaliza con el seguimiento, evaluación y toma de acciones en pro de la mejora continua.</t>
  </si>
  <si>
    <t>Promover el desarrollo económico sostenible a través de estrategias de comercialización y financiación de proyectos en temas minero-energéticos, agroindustriales, de fortalecimiento empresarial y de gestión ambiental, impulsando la competitividad y productividad, garantizando la protección de los recursos naturales con el fin de mejorar la calidad de vida de los Cundinamarqueses.</t>
  </si>
  <si>
    <t>Promoción de la Competitividad y Desarrollo Económico Sostenible</t>
  </si>
  <si>
    <t>Responsable:
Periodicidad:
Propósito:
Cómo se realiza:
Desviación:
Evidencia</t>
  </si>
  <si>
    <t>Demandas contra el Estado</t>
  </si>
  <si>
    <t>Secretaría de Gobierno</t>
  </si>
  <si>
    <t>Dirección de Seguridad y Orden Público</t>
  </si>
  <si>
    <t>Director</t>
  </si>
  <si>
    <t>En los Comités primarios revisar la inversión de recursos del Fondo cuenta de seguridad y orden público, atendiendo las dinamicas de seguridad presentadas en el Departamento</t>
  </si>
  <si>
    <t>Reducir (mitigar)</t>
  </si>
  <si>
    <t>Detectar</t>
  </si>
  <si>
    <t>Responsable: Director de Seguridad y orden Público
Periodicidad:Trimestralmente
Propósito: Evaluar la inversión de los recursos destinados a la seguridad y orden público en el Departamento
Cómo se realiza: En comité primario evaluar las solicitudes recibidas frente a la inversion realizada
Desviación: Desviar la inversón de recursos en materia de seguridad y orden público en el Departamento.
Evidencia: Acta de evaluación de la inversión</t>
  </si>
  <si>
    <t>Fraude Interno (Corrupción)</t>
  </si>
  <si>
    <t>Posibilidad de recibir cualquier dádiva  o beneficio por posible conflicto de interés en materia de  protección de Derechos Humanos en el Departamento.</t>
  </si>
  <si>
    <t>Inadecuado seguimiento a la atención de casos relacionados con la protección de Derechos Humanos en el Departamento</t>
  </si>
  <si>
    <t>Sanciones judiciales,Disciplinarias, penales y fiscales, perdida de vidas.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</si>
  <si>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</si>
  <si>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</si>
  <si>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</si>
  <si>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Secretaria de Gobierno</t>
  </si>
  <si>
    <t>Dirección de Justicia y DDHH</t>
  </si>
  <si>
    <t>Técnico Operativo</t>
  </si>
  <si>
    <t>Alexandra Rubio Cifuentes</t>
  </si>
  <si>
    <t>Revisar  mensualmente de manera aleatoria el tratamiento del 50% de los  los casos reportados a la Mesa Técnica Departamental de amenzados, para evidenciar el seguimiento realizado e identificar las causales de vulneraciones que se presenten a los Derechos Humanos .</t>
  </si>
  <si>
    <t>Responsable: Subdirector (a) de Manejo UAEGRD
Periodicidad:Trimestal
Propósito: Revisar que los documentos allegados a la UAEGRD, que  estén debidamente firmados y legalizados de acuerdo a los formatos establecidos en el procedimiento.
Cómo se realiza: trimestralmentese se efectúa una revisión aleatoria a la documentacion entregada del proceso de entrega de ayuda humanitaria,  con  los informes, formatos y actas de entrega debidamente firmadas por las partes interesadas trabajo realizado  por  el auxiliar administrativo o contratista de la UAEGRD para revisión de la Subdirectora de Manejo de la UAEGRD.
Desviación: No diligenciar debidamente los formatos o actas de entrega firmadas y/o  omitir el procedimiento de entrega  de ayudas humanitarias de la UAEGRD. 
Evidencia: Cuadro consolidado en excel  trimestral de las ayudas entregadas,  una muestra aleatoria acta de entraga con los formatos.</t>
  </si>
  <si>
    <t>Secretario de Gobierno</t>
  </si>
  <si>
    <t>Subdirector (a)  de Manejo UAEGRD</t>
  </si>
  <si>
    <t>Director (a)</t>
  </si>
  <si>
    <t>Profesional Universitario  Nidia Milena Garzón Saza</t>
  </si>
  <si>
    <t xml:space="preserve">Efectuar  consolidación  trimestral  en cuadro excel  de las entregas de ayudas humanitarias de acuerdo a los formatos establecidos en la herramienta Isolución: (Revisar la documentación entregada por los municipios y seguimiento para archivar de acuerdo a la TRD de la UAEGRD) actividad realizada por el técnico, auxiliar administrativo  y/o contratista UAEGRD de acuerdo a las instrucciones impartidas por la subdirectora de Manejo UAEGRD, quien revisa y aprueba la información para  enviar como evidencia al Mapa de Corrupción año 2024. </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</si>
  <si>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</si>
  <si>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</si>
  <si>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</si>
  <si>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 xml:space="preserve">Semestralmente se validaran los informes  de gestión y las actas entregadas por parte de los proveedores de la ARL de los servicios prestados </t>
  </si>
  <si>
    <t>Responsable:Responsable: El director de desarrollo humano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</si>
  <si>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Detrimento patrimonial</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</si>
  <si>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</si>
  <si>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</si>
  <si>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El director de desarrollo humano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</si>
  <si>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</si>
  <si>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</si>
  <si>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</si>
  <si>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</si>
  <si>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</si>
  <si>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</si>
  <si>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</si>
  <si>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</si>
  <si>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</si>
  <si>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</si>
  <si>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</si>
  <si>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</si>
  <si>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</si>
  <si>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</si>
  <si>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</si>
  <si>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</si>
  <si>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Secretaria de Educación</t>
  </si>
  <si>
    <t>Profesional Universitario/ Especializado</t>
  </si>
  <si>
    <t xml:space="preserve">1. El Profesional universitario de planta  o contratista delegado por la Secretaría de Educación deberá solicitar a la Secretaria TIC, S el reporte mensual de auditoria de los usuarios con perfil de radicadores en el sistema de gestión documental,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</si>
  <si>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</si>
  <si>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Secretaria Privada - Despacho del Gobernador</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</si>
  <si>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</si>
  <si>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Secretaria de Transporte y Movilidad</t>
  </si>
  <si>
    <t>Director o Profesional Universitario</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</si>
  <si>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</si>
  <si>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</si>
  <si>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Secretaría General - Dirección de Atención al Usuario</t>
  </si>
  <si>
    <t>Director de Atención al Usuario</t>
  </si>
  <si>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</si>
  <si>
    <r>
      <t>Responsable:Director de atención al usuario, designa a (Profesional universitario o contratista delegado de la  Dirección de Atención al Usuario )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</si>
  <si>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no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</si>
  <si>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</si>
  <si>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</si>
  <si>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</si>
  <si>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</si>
  <si>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</si>
  <si>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31 de diciembre de 2024</t>
  </si>
  <si>
    <t>01  de enero de 2024</t>
  </si>
  <si>
    <t>Martha Elena Rodriguez Bello</t>
  </si>
  <si>
    <t>Gestión Documental</t>
  </si>
  <si>
    <t xml:space="preserve">Tecnico </t>
  </si>
  <si>
    <t>John Alexis Castro Sierra</t>
  </si>
  <si>
    <t xml:space="preserve">Se realizará asesoría del procedimiento de Gestión Documental a las dependencias con el fin de garantizar la preservación de la memoria institucional de la Gobernación de Cundinamarca </t>
  </si>
  <si>
    <t>Responsable: El Director de Gestión documental o sus delegados (profesionales de la Dirección de Gestión Documental) 
Periodicidad: Una vez al año o cuando lo solicite la Secretaria interesada en realizar la transferencia documental.
Propósito: Realizar asistencia técnica sobre transferencia documental a las Secretarías interesadas
Cómo se realiza: Realizar asistencia técnica al menos una vez al año o cuando lo solicite la Secretaria interesada en realizar la transferencia documental, con el fin de verificar el cumplimiento de la política de gestión documental, el resultado de dicha validación queda consignado en el formato A-GD-FR- 003 "Formato único de inventario documental -FUID" y A-GD-FR-011"Acta de verificación aplicación TRD"
Desviación: En caso de que no se cumpla con lo establecido, se dejan observaciones para subsanar y la entidad debe informar cuando ya cumpla con los requisitos de la guía. 
Evidencia:  Formato A-GD-FR- 003 "Formato único de inventario documental -FUID" y A-GD-FR-011"Acta de verificación aplicación TRD"</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</si>
  <si>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</si>
  <si>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</si>
  <si>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</si>
  <si>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</si>
  <si>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</si>
  <si>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</si>
  <si>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Secretaría de Planeación</t>
  </si>
  <si>
    <t>Director de Finanzas Públicas</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</si>
  <si>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</si>
  <si>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aprobación
</t>
  </si>
  <si>
    <t>Director de Estudios Económicos y Políticas Públicas</t>
  </si>
  <si>
    <t>Por medio de circular y oficio de manera semestral, se citará a los municipios y entidades del departamento líderes en Politica publica, con el fin de capacitar y orientar en el ciclo de políticas publicas esto para construir una Politica publica integral y coherente a las necesidades del municipio y entidades del departamento</t>
  </si>
  <si>
    <t xml:space="preserve">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Evidencia:Capacitaciones realizadas a los líderes de política- actas de reunión e informe de asistencia </t>
  </si>
  <si>
    <t>Director Dirección Gestión de la Inversión</t>
  </si>
  <si>
    <t xml:space="preserve">1. El Director de Gestión de la Inversión,  Revisará trimestralmente en la página definida por el Departamento Nacional de Planeación DNP https://www.sgr.gov.co/Normativa.aspx   la actualización de la normatividad o creación de nuevas normas que rijan el sistema general de regalías
2.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</si>
  <si>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viabilización priorización y aprobación de proyectos según normatividad vigente
Cómo se realiza: Cada vez que las entidades y dependencias del Departamento de Cundinamarca y las entidades territoriales soliciten asistencia técnica para la formulación presentación viabilización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viabilización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</si>
  <si>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Manipulación de información para la formulación de políticas, planes, programas y proyectos</t>
  </si>
  <si>
    <t xml:space="preserve">El Director de Infraestructura de Datos Espaciales y Estadísticos y su equipo técnico llevarán control trimestral de la calidad de la información suministrada por las entidades, con apoyo de las herramientas tecnológicas disponibles en la dirección, con el fin de asegurar la publicación de información veraz y en forma oportuna para consulta de los usuarios Evidencia: Correos de seguimiento y actas de reunión. </t>
  </si>
  <si>
    <t>Responsable: Director Infraestructura datos espaciales y estadísticos
Periodicidad: A demanda, Al menos una vez en el año
Propósito: De acuerdo con las posibilidades técnicas, económicas y logísticas y la disponibilidad de datos provistos por las entidades y dependencias, proveer  información oficial, a través de tableros de control, mapas, cuadros con datos estadísticos y demás formas de consulta, que sea susceptible de ser publicada en el  geoportal y micrositios de las entidades, en aras de facilitar la toma de decisiones informadas evitando su manipulación. 
Cómo se realiza: La dirección de infraestructura y datos espaciales generará  productos requeridos por las entidades y dependencias y los dispondrá en el geoportal y micrositios de la Gobernación, los que servirán como línea base para determinar los cambios ocurridos en el tiempo a nivel de datos e información.
El director de Infraestructura de Datos Espaciales y Estadísticos llevará control de las solicitudes presentadas por las dependencias, en relación con los datos e información suministrada versus la producida a partir de la entregada.
Desviación:Generación de información errada con base en los datos suministrados por las entidades y dependencias.
Evidencia: Productos generados dispuestos en el geoportal y micrositios para consulta general de los usuarios interesados.  Productos entregados a las entidades y dependencias para estructurar sus proyectos y soportar su publicación.</t>
  </si>
  <si>
    <t>Desconocimiento en nuevas de normas, requisitos y documentos del SIGC</t>
  </si>
  <si>
    <t>Director de Seguimiento y Evaluación</t>
  </si>
  <si>
    <t>Diana Carolina Torres Castellanos</t>
  </si>
  <si>
    <t>El Director de Seguimiento y Evaluación enviará al Secretario de Planeación durante los 30 días calendario siguientes a la finalización del trimestre un informe de alertas de las entidades cuyo avance de metas esté inferior a la media del avance físico del Plan Departamental de Desarrollo. Evidencia: Correo electrónico o comunicación escrita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</si>
  <si>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en el micrositio de la entidad.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</si>
  <si>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</si>
  <si>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 asociados al proceso</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</si>
  <si>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</si>
  <si>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</si>
  <si>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</si>
  <si>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</si>
  <si>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No llevar inventario ni realizar seguimiento a las cuentas de ahorros y corrientes del Departamento.</t>
  </si>
  <si>
    <t>Responsable: Director Financiero de Tesorería
Periodicidad: Anual
Propósito: Realizar procedimiento de solicitud de intereses a las entidades bancarias con el objetivo de establecer la mejor tasa para el depósito de saldos.
Cómo se realiza: A través de un procedimiento de la gestión financiera detallando las actividades para luego cargarlo en la herramienta Isolución.
Desviación: En caso de no realizar el procedimiento correspondiete, el jefe realizará un control de la actividad anterior.
Evidencia: Nuevo procedimiento cargado en el sistema Isolución.</t>
  </si>
  <si>
    <t>Incumplimiento de la normatividad y procedimientos vigentes</t>
  </si>
  <si>
    <t xml:space="preserve">Responsable: Director Financiero de Tesorería 
Periodicidad: Mensual
Propósito: Verificar las tasas de interés que reportan semanalmente las entidades para el depósito de los saldos bancarios logrando la mayor rentabilidad posible mientras se destinan a su propósito final.
Cómo se realiza: Al mes se revisa aleatoriamente una semana el envio de correos con la solicitud de tasas de interés y la consolidación de las mismas garantizando la mejor tasa para el Departamento.
Desviación: En caso de que la entidad no reporte tasa bancaría para la semana siguiente, será excluido del listado no se tendrán en cuenta para el ranking correspondiente.
Evidencia: Correos electrónicos, y ranking de tasas ofrecidas por las entidades bancarias </t>
  </si>
  <si>
    <t>Permitir influencias políticas y particulares</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</si>
  <si>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</si>
  <si>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calificadoras de riesgo en Colombia.
Desviación: En caso de que la entidad no tenga una calificación sobresaliente con alguna calificadora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</si>
  <si>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</si>
  <si>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</si>
  <si>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</si>
  <si>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</si>
  <si>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</si>
  <si>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</si>
  <si>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</si>
  <si>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lo que significa el no registro en el sistema.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</si>
  <si>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</si>
  <si>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</si>
  <si>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</si>
  <si>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</si>
  <si>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Probable</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</si>
  <si>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</si>
  <si>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</si>
  <si>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</si>
  <si>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</si>
  <si>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</si>
  <si>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</si>
  <si>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</si>
  <si>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</si>
  <si>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</si>
  <si>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</si>
  <si>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30/11/2024</t>
  </si>
  <si>
    <t>Natali Mosquera Narvaéz</t>
  </si>
  <si>
    <t xml:space="preserve">Dirección de Desarrollo de Servicios </t>
  </si>
  <si>
    <t xml:space="preserve">Directora de Desarrollo de Servicios </t>
  </si>
  <si>
    <t xml:space="preserve"> Realizar una pieza comunicativa de socialización de la información de los trámites de la dependencia, para publicar en los diferentes canales de comunicación de cara al usuario o ciudadano, como mecanismo para fortalecer la atención al ciudadano. (Anual - Pieza Comunicativa)</t>
  </si>
  <si>
    <t>Responsable:
 Periodicidad:
 Propósito:
 Cómo se realiza:
 Desviación:
 Evidencia</t>
  </si>
  <si>
    <t>Socializar de manera semestral la gestión requerida para el control del riesgo de corrupción y ruta de denuncia, de acuerdo al análisis del riesgo, controles y plan de acción propuesto para el 2024 a los colaboradores de la dependencia (Evidencia Acta).</t>
  </si>
  <si>
    <t xml:space="preserve">     Diseñar una ruta de denuncia y abordaje para el reporte de posibles casos de corrupción frente a la posibilidad de dadivas o beneficios a nombre propio o de terceros por otorgar, acelerar o dilatar el trámite en forma indebida en términos de ley y derecho de turno. (Instructivo)</t>
  </si>
  <si>
    <t>El funcionario delegado por la Dirección de Inspección, Vigilancia y Control, lleva a cabo el seguimiento a los tramites que culminan su proceso por medio de la aplicación de preguntas,  identificando acciones de  corrupción. 
Periodicidad: Anual 
Periodicidad: Semestral
Evidencia: Base de datos de seguimiento a tramites de la Dirección de IVC.</t>
  </si>
  <si>
    <t>débil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</si>
  <si>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</si>
  <si>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</si>
  <si>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</si>
  <si>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 xml:space="preserve">Elaborar comunicación y asignar a un funcionario de la Dirección para llevar a cabo seguimiento, a los tramites que culminan su proceso.
     Periodicidad: Anual.
     Evidencia Comunicación </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</si>
  <si>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</si>
  <si>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</si>
  <si>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</si>
  <si>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</si>
  <si>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</si>
  <si>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</si>
  <si>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</si>
  <si>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</si>
  <si>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piezas publicitarias, que permitan a la ciudadanía conocer acerca de la gratuidad de la Asistencia tecnica que brinda la Gobernación de Cundinamarca Evidencia: Piezas publicitarias</t>
  </si>
  <si>
    <t xml:space="preserve">Responsable:  el profesional encargado del proceso de Asistencia Tecnica;
Periodicidad: semestral;
Propósito: dar a conocer la gratiudad de los servicios de asistencia tecnica;
Cómo se realiza: Invitar a las dependencias y entidades a difundir las  piezas publicitarias que dan a conocer a la comunidad la gratuidad de las asistencias técnicas que brinda la Gobernación de Cundinamarca
Evidencia: Correo- Evidencia. </t>
  </si>
  <si>
    <t xml:space="preserve">Informar a la comunidad  Cundinamarquesa, acerca de la gratuidad del servicio de Asistencia Técnica que brinda la Gobernación de Cundinamarca Evidencia: Reporte de publicaciones en la página web de la entidad </t>
  </si>
  <si>
    <t>Responsable:el equipo de asistencia técnica de la dirección de seguimiento y evaluación de la Secretaría de Planeación;
Periodicidad:trimestralmente;
Propósito:  identificar si hay algun tipo de cobro en la prestacion del servicio;
Cómo se realiza: En la peridicidad señalada, el equipo de asistencia técnica realizará revisión alteatoria de como mínimo 1 asistencia técnica de cada entidad, de manera que se establezca comunicación con el beneficiario de la misma y se verifique la gratuidad de la prestación del servicio Desviación:  En caso de no contar con la información proporcionada por los enlaces, se solicitará al ordenador del gasto, para el o ella lo remita;
Evidencia:  Correo- soporte.</t>
  </si>
  <si>
    <t xml:space="preserve">Posibilidad de recibir cualquier dádiva o beneficio a nombre propio o de terceros por la prestación de los servicios de Asistencia Técnica que ofrece la gobernación de Cundinamarca, cuya caracteristica es la gratuidad. </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</si>
  <si>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</si>
  <si>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</si>
  <si>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</si>
  <si>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</si>
  <si>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</si>
  <si>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Dirección de Cobertura</t>
  </si>
  <si>
    <t xml:space="preserve">Director Operativo </t>
  </si>
  <si>
    <t>Verificar que en los informes de pago mensuales se registre el número de raciones reales entregadas a los titulares de derecho beneficiarios del Programa PAE. Evidencia, informes de pago validados.</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</si>
  <si>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estén consignadas las planillas o certificaciones se remite una comunicación a los rectores solicitando las mismas
Evidencia: Actas de visitas, informes de supervisión y/o comunicaciones a los rectores enviadas por la interventoría.</t>
  </si>
  <si>
    <t>Verificar  que en las actas de visita se relacionen y se sustenten las actividades propias realizadas por la Interventoría del Programa PAE. Evidencia,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</si>
  <si>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</si>
  <si>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</si>
  <si>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</si>
  <si>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Evidencias,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</si>
  <si>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</si>
  <si>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</si>
  <si>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 Evidencia,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</si>
  <si>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y/o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</si>
  <si>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</si>
  <si>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</si>
  <si>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</si>
  <si>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</si>
  <si>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</si>
  <si>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</si>
  <si>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Responsable: el profesional de la Dirección de IVC 
Periodicidad: cada vez que se requiera
Propósito: con el fin de facilitar el monitoreo del tiempo y la calidad de la gestión del tramite de las ESAL.
Cómo se realiza: hacer la actualización de la base de datos con la información de los trámites de las ESAL recibidos.
Desviación:  En caso que la información para tramitar la solicitud este incompleta, se requiere la subsanación por comunicación escrita al remitente y una vez validado, se consigna la información en la base. 
Evidencia: base de datos actualizada. </t>
  </si>
  <si>
    <t xml:space="preserve">Dirección de Inspección, Vigilancia y Control </t>
  </si>
  <si>
    <t>Solicitar la provisión de las vacantes aprobadas conforme al estudio de cargas laborales realizado  para la reestructuración de la planta general de la Gobernación. Evidencia, solicitud a la Función Pública.</t>
  </si>
  <si>
    <t xml:space="preserve">Responsable: el profesional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</si>
  <si>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Actualizar la base de datos, cada vez que se requiera  con la información de los procesos administrativos sancionatorios ESAL que permite el seguimiento y control de tiempos . Evidencia,  base de datos.</t>
  </si>
  <si>
    <t xml:space="preserve">Responsable: el profesional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</si>
  <si>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</si>
  <si>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</si>
  <si>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</si>
  <si>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</si>
  <si>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</si>
  <si>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</si>
  <si>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Nómina</t>
  </si>
  <si>
    <t>Profesional Universitario</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</si>
  <si>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</si>
  <si>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</si>
  <si>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Los actos administrativos y reportes del aplicativo OVER TIME y/o Sistema HUMANO.</t>
  </si>
  <si>
    <t>Falta de cruce de información de los sistemas para controlar la liquidación de horas extras autorizadas, reportadas y liquidadas.</t>
  </si>
  <si>
    <t>Juan Carlos Medina</t>
  </si>
  <si>
    <t xml:space="preserve">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
</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</si>
  <si>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Informe de los roles de usuarios.</t>
  </si>
  <si>
    <t>Falta de control para recibir oportunamente la información sobre los cambios de personal para modificación de perfiles y permisos de ingresos al Sistema</t>
  </si>
  <si>
    <t>Subdirección de Administración y Desarrollo</t>
  </si>
  <si>
    <t>1-Realizar reportes de cargue de novedades al sistema HUMANO, así como seguimiento y verificación de información de actos administrativos. Evidencia, Matriz de control.
2-Gestionar actividades necesarias para la activación del Control de Planta en el Sistema Humano.  Evidencia, Matriz de control.</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</si>
  <si>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</si>
  <si>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</si>
  <si>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</si>
  <si>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</si>
  <si>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de la Dirección de IVC 
Periodicidad: trimestralmente
Propósito: revisa el contenido de los informes  
Cómo se realiza: mediante de una muestra aleatoria representativa de los informes recibidos teniendo en cuenta los lineamientos definidos por el Subproceso.
Desviación: en caso que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</si>
  <si>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</si>
  <si>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Solicitar la provisión de las vacantes aprobadas conforme al estudio de cargas laborales realizado  para la reestructuración de la planta general de la Gobernación. Evidencia, comunicación a la Función Pública</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</si>
  <si>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</si>
  <si>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</si>
  <si>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Analizar los mecanismos que se utilizan actualmente, con el fin de identificar  herramientas tecnológicas que permitan la recolección, consolidación y consulta oportuna de la información. Evidencia, acta de reunión de los documentos analizados</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</si>
  <si>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</si>
  <si>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Rara vez</t>
  </si>
  <si>
    <t xml:space="preserve">Posibilidad de  obtener un beneficio económico o  dádivas, a nombre propio o de terceros por: no realizar o demorar las visitas de control, los informes o no evidenciar los hallazgos. </t>
  </si>
  <si>
    <t>Falta de controles en la ejecución de las visitas</t>
  </si>
  <si>
    <t>Dirección De Personal De Instituciones Educativas</t>
  </si>
  <si>
    <t>Documentar los lineamientos para la gestión documental de la Secretaria de Educación (Procedimientos, guías y/o formatos)</t>
  </si>
  <si>
    <t>Inoportuna</t>
  </si>
  <si>
    <t xml:space="preserve">Responsable: el auxiliar administrativo  que recepciona los documentos  para archivo en la historia laboral de posesión y actos administrativos 
Periodicidad: cada vez que se le hace entrega
Propósito: revisar la completitud de los documentos aportados de acuerdo con los requisitos establecidos. 
Cómo se realiza: Compara los documentos recibidos contra las listas de requisitos definidos por la normatividad vigente, para proceder a la inclusión en el expediente hoja de vida correspondiente o  crea uno nuevo. 
Desviación: en caso que falten documentos solicita  a la dependencia responsable la entrega de los faltantes
Evidencia: Correo electrónico con la solicitud de corrección o ajuste. </t>
  </si>
  <si>
    <t xml:space="preserve">Deficiencia en la organización y consolidación de las historias laborales </t>
  </si>
  <si>
    <t>Profesional universitario</t>
  </si>
  <si>
    <t>Capacitar al personal de la Dirección de Personal en los temas relacionados en la revisión y  validación de la veracidad de los títulos aportados por el personal docente, directivo docente y administrativo. Listado de asistencia capacitación-presentación.</t>
  </si>
  <si>
    <t>asignado</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</si>
  <si>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</si>
  <si>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</si>
  <si>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</si>
  <si>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Verificar la necesidad de actualización del aplicativo "Cundinamarca Siempre en Clase" y actualizar cuando sea necesario. Evidencia comunicación de verificación, acta o informe de actualización.</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</si>
  <si>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</si>
  <si>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</si>
  <si>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 xml:space="preserve">Oscar Morales </t>
  </si>
  <si>
    <t xml:space="preserve"> Documentar los procedimientos, guías o manuales y formatos  e incluirlos en el Sistema de Gestión para su divulgación e implementación  cuando se requiera.  Evidencia, Información documentada cargada en Isolución.</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</si>
  <si>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</si>
  <si>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</si>
  <si>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 xml:space="preserve"> Diligenciar formato acuerdo de confidencialidad para los trámites de prestaciones sociales (pensiones, cesantías, auxilios) al momento de realizar nombramientos, ascensos o mejoramientos salariales. Evidencia, Formato acuerdo de confidencialidad diligenciado.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</si>
  <si>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</si>
  <si>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</si>
  <si>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</si>
  <si>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</si>
  <si>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r>
      <rPr>
        <b/>
        <sz val="9"/>
        <rFont val="Arial Narrow"/>
        <family val="2"/>
      </rPr>
      <t>APLICACIÓN ENCUESTA DE EVALUACIÓN Y SEGUIMIENTO:</t>
    </r>
    <r>
      <rPr>
        <sz val="9"/>
        <rFont val="Arial Narrow"/>
        <family val="2"/>
      </rPr>
      <t xml:space="preserve">
</t>
    </r>
    <r>
      <rPr>
        <b/>
        <sz val="9"/>
        <rFont val="Arial Narrow"/>
        <family val="2"/>
      </rPr>
      <t>Responsable:</t>
    </r>
    <r>
      <rPr>
        <sz val="9"/>
        <rFont val="Arial Narrow"/>
        <family val="2"/>
      </rPr>
      <t xml:space="preserve"> El lider de auditoría y/o auditor asignado.
</t>
    </r>
    <r>
      <rPr>
        <b/>
        <sz val="9"/>
        <rFont val="Arial Narrow"/>
        <family val="2"/>
      </rPr>
      <t>Periodicidad:</t>
    </r>
    <r>
      <rPr>
        <sz val="9"/>
        <rFont val="Arial Narrow"/>
        <family val="2"/>
      </rPr>
      <t xml:space="preserve"> Cada vez que termina una actividad de auditoría programada en el Plan Anual de Auditoría.
</t>
    </r>
    <r>
      <rPr>
        <b/>
        <sz val="9"/>
        <rFont val="Arial Narrow"/>
        <family val="2"/>
      </rPr>
      <t>Propósito:</t>
    </r>
    <r>
      <rPr>
        <sz val="9"/>
        <rFont val="Arial Narrow"/>
        <family val="2"/>
      </rPr>
      <t xml:space="preserve"> Solicitar el diligenciamiento de la encuesta de calificación de actividad de evaluación y seguimiento.
</t>
    </r>
    <r>
      <rPr>
        <b/>
        <sz val="9"/>
        <rFont val="Arial Narrow"/>
        <family val="2"/>
      </rPr>
      <t xml:space="preserve">Cómo se realiza: </t>
    </r>
    <r>
      <rPr>
        <sz val="9"/>
        <rFont val="Arial Narrow"/>
        <family val="2"/>
      </rPr>
      <t xml:space="preserve">Al finalizar el ejercicio de auditoría.
</t>
    </r>
    <r>
      <rPr>
        <b/>
        <sz val="9"/>
        <rFont val="Arial Narrow"/>
        <family val="2"/>
      </rPr>
      <t xml:space="preserve">Desviación: </t>
    </r>
    <r>
      <rPr>
        <sz val="9"/>
        <rFont val="Arial Narrow"/>
        <family val="2"/>
      </rPr>
      <t xml:space="preserve">En caso de que no sea diligenciada la encuesta, deberá enviarse correo electrónico reiterando una sola vez esta solicitud.
</t>
    </r>
    <r>
      <rPr>
        <b/>
        <sz val="9"/>
        <rFont val="Arial Narrow"/>
        <family val="2"/>
      </rPr>
      <t xml:space="preserve">Evidencia: </t>
    </r>
    <r>
      <rPr>
        <sz val="9"/>
        <rFont val="Arial Narrow"/>
        <family val="2"/>
      </rPr>
      <t>Correo electrónico o acta de reunión.</t>
    </r>
  </si>
  <si>
    <r>
      <rPr>
        <b/>
        <sz val="9"/>
        <rFont val="Arial Narrow"/>
        <family val="2"/>
      </rPr>
      <t>COMUNICACIÓN DE CANAL DE DENUNCIAS DE CORRUPCIÓN:</t>
    </r>
    <r>
      <rPr>
        <sz val="9"/>
        <rFont val="Arial Narrow"/>
        <family val="2"/>
      </rPr>
      <t xml:space="preserve">
</t>
    </r>
    <r>
      <rPr>
        <b/>
        <sz val="9"/>
        <rFont val="Arial Narrow"/>
        <family val="2"/>
      </rPr>
      <t>Responsable:</t>
    </r>
    <r>
      <rPr>
        <sz val="9"/>
        <rFont val="Arial Narrow"/>
        <family val="2"/>
      </rPr>
      <t xml:space="preserve"> El lider de auditoría.
</t>
    </r>
    <r>
      <rPr>
        <b/>
        <sz val="9"/>
        <rFont val="Arial Narrow"/>
        <family val="2"/>
      </rPr>
      <t xml:space="preserve">Periodicidad: </t>
    </r>
    <r>
      <rPr>
        <sz val="9"/>
        <rFont val="Arial Narrow"/>
        <family val="2"/>
      </rPr>
      <t xml:space="preserve">Cada vez que se realice la apertura y/o comunicación de inicio de una actividad de auditoría programada en el Plan Anual de Auditoría
</t>
    </r>
    <r>
      <rPr>
        <b/>
        <sz val="9"/>
        <rFont val="Arial Narrow"/>
        <family val="2"/>
      </rPr>
      <t>Propósito:</t>
    </r>
    <r>
      <rPr>
        <sz val="9"/>
        <rFont val="Arial Narrow"/>
        <family val="2"/>
      </rPr>
      <t xml:space="preserve"> Comunicar el canal de denuncias de corrupción vigente en la Gobernación de Cundinamarca
</t>
    </r>
    <r>
      <rPr>
        <b/>
        <sz val="9"/>
        <rFont val="Arial Narrow"/>
        <family val="2"/>
      </rPr>
      <t xml:space="preserve">Cómo se realiza: </t>
    </r>
    <r>
      <rPr>
        <sz val="9"/>
        <rFont val="Arial Narrow"/>
        <family val="2"/>
      </rPr>
      <t xml:space="preserve">En la reunión de apertura o comunicación de inicio de la auditoría.
</t>
    </r>
    <r>
      <rPr>
        <b/>
        <sz val="9"/>
        <rFont val="Arial Narrow"/>
        <family val="2"/>
      </rPr>
      <t xml:space="preserve">Desviación: </t>
    </r>
    <r>
      <rPr>
        <sz val="9"/>
        <rFont val="Arial Narrow"/>
        <family val="2"/>
      </rPr>
      <t xml:space="preserve">En caso de que no sea comunicado en la reunión de apertura o comunicación de inicio, deberá comunicarse en la reunión de cierre de la auditoría.
</t>
    </r>
    <r>
      <rPr>
        <b/>
        <sz val="9"/>
        <rFont val="Arial Narrow"/>
        <family val="2"/>
      </rPr>
      <t xml:space="preserve">Evidencia: </t>
    </r>
    <r>
      <rPr>
        <sz val="9"/>
        <rFont val="Arial Narrow"/>
        <family val="2"/>
      </rPr>
      <t>Acta de reunión o comunicación de apertura.</t>
    </r>
  </si>
  <si>
    <t>Ausencia de canales de comunicación que permitan la identificación de actos de corrupción de las diferentes partes interesadas</t>
  </si>
  <si>
    <t>Desconocimiento de posibles actos de corrupción en los roles de control interno.</t>
  </si>
  <si>
    <r>
      <rPr>
        <b/>
        <sz val="9"/>
        <rFont val="Arial Narrow"/>
        <family val="2"/>
      </rPr>
      <t>ACTA DE MESA TÉCNICA DE REUNIÓN DE SOCIALIZACIÓN DEL PROGRAMA DE AUDITORÍA:</t>
    </r>
    <r>
      <rPr>
        <sz val="9"/>
        <rFont val="Arial Narrow"/>
        <family val="2"/>
      </rPr>
      <t xml:space="preserve">
</t>
    </r>
    <r>
      <rPr>
        <b/>
        <sz val="9"/>
        <rFont val="Arial Narrow"/>
        <family val="2"/>
      </rPr>
      <t xml:space="preserve">Responsable: </t>
    </r>
    <r>
      <rPr>
        <sz val="9"/>
        <rFont val="Arial Narrow"/>
        <family val="2"/>
      </rPr>
      <t xml:space="preserve"> La persona designada para liderar la actividad de aseguramiento.
</t>
    </r>
    <r>
      <rPr>
        <b/>
        <sz val="9"/>
        <rFont val="Arial Narrow"/>
        <family val="2"/>
      </rPr>
      <t xml:space="preserve">Periodicidad: </t>
    </r>
    <r>
      <rPr>
        <sz val="9"/>
        <rFont val="Arial Narrow"/>
        <family val="2"/>
      </rPr>
      <t xml:space="preserve">cada vez que realice una auditoría interna de gestión programada en el Plan Anual de Auditoría
</t>
    </r>
    <r>
      <rPr>
        <b/>
        <sz val="9"/>
        <rFont val="Arial Narrow"/>
        <family val="2"/>
      </rPr>
      <t>Propósito:</t>
    </r>
    <r>
      <rPr>
        <sz val="9"/>
        <rFont val="Arial Narrow"/>
        <family val="2"/>
      </rPr>
      <t xml:space="preserve"> Elaborar y comunicar la planeación con el objetivo de socializar las actividades de auditoría.
</t>
    </r>
    <r>
      <rPr>
        <b/>
        <sz val="9"/>
        <rFont val="Arial Narrow"/>
        <family val="2"/>
      </rPr>
      <t xml:space="preserve">Cómo se realiza: </t>
    </r>
    <r>
      <rPr>
        <sz val="9"/>
        <rFont val="Arial Narrow"/>
        <family val="2"/>
      </rPr>
      <t xml:space="preserve">A través de convocatorias a las partes interesadas y verificando la asistencia 
</t>
    </r>
    <r>
      <rPr>
        <b/>
        <sz val="9"/>
        <rFont val="Arial Narrow"/>
        <family val="2"/>
      </rPr>
      <t>Desviación:</t>
    </r>
    <r>
      <rPr>
        <sz val="9"/>
        <rFont val="Arial Narrow"/>
        <family val="2"/>
      </rPr>
      <t xml:space="preserve"> En caso de que no sea atendida la convocatoria, se envía el programa de auditoría por mercurio y/o correo electrónico a las partes interesadas.
</t>
    </r>
    <r>
      <rPr>
        <b/>
        <sz val="9"/>
        <rFont val="Arial Narrow"/>
        <family val="2"/>
      </rPr>
      <t xml:space="preserve">Evidencia: </t>
    </r>
    <r>
      <rPr>
        <sz val="9"/>
        <rFont val="Arial Narrow"/>
        <family val="2"/>
      </rPr>
      <t xml:space="preserve"> Acta de reunión, mercurio y/o correo.</t>
    </r>
  </si>
  <si>
    <t>Ausencia de comunicación del programa de auditoría a la unidad auditada.</t>
  </si>
  <si>
    <t>desconocimieto del objetivo de la actividad de aseguramiento y consultoria</t>
  </si>
  <si>
    <r>
      <rPr>
        <b/>
        <sz val="9"/>
        <rFont val="Arial Narrow"/>
        <family val="2"/>
      </rPr>
      <t>SOCIALIZACIÓN DE ACTUALIZACIÓN DEL CODIGO DE ÉTICA Y ESTATUTO DE AUDITORÍA Y SU RESPECTIVA EVALUACIÓN:</t>
    </r>
    <r>
      <rPr>
        <sz val="9"/>
        <rFont val="Arial Narrow"/>
        <family val="2"/>
      </rPr>
      <t xml:space="preserve">
</t>
    </r>
    <r>
      <rPr>
        <b/>
        <sz val="9"/>
        <rFont val="Arial Narrow"/>
        <family val="2"/>
      </rPr>
      <t xml:space="preserve">Responsable: </t>
    </r>
    <r>
      <rPr>
        <sz val="9"/>
        <rFont val="Arial Narrow"/>
        <family val="2"/>
      </rPr>
      <t xml:space="preserve">El profesional asignado de la OCI del equipo de planeación y mejoramiento
</t>
    </r>
    <r>
      <rPr>
        <b/>
        <sz val="9"/>
        <rFont val="Arial Narrow"/>
        <family val="2"/>
      </rPr>
      <t xml:space="preserve">Periodicidad: </t>
    </r>
    <r>
      <rPr>
        <sz val="9"/>
        <rFont val="Arial Narrow"/>
        <family val="2"/>
      </rPr>
      <t xml:space="preserve">Cada vez que se emita una nueva versión del codigo de ética o del estatuto de auditoria, cada vez que ingrese un colaborador nuevo y mínimo una vez al año
</t>
    </r>
    <r>
      <rPr>
        <b/>
        <sz val="9"/>
        <rFont val="Arial Narrow"/>
        <family val="2"/>
      </rPr>
      <t xml:space="preserve">Propósito: </t>
    </r>
    <r>
      <rPr>
        <sz val="9"/>
        <rFont val="Arial Narrow"/>
        <family val="2"/>
      </rPr>
      <t xml:space="preserve">Comunicar el código de etica y el estatuto de auditoría
</t>
    </r>
    <r>
      <rPr>
        <b/>
        <sz val="9"/>
        <rFont val="Arial Narrow"/>
        <family val="2"/>
      </rPr>
      <t xml:space="preserve">Cómo se realiza: </t>
    </r>
    <r>
      <rPr>
        <sz val="9"/>
        <rFont val="Arial Narrow"/>
        <family val="2"/>
      </rPr>
      <t xml:space="preserve"> Dentro de los 30 días siguientes a la emisión del documento o ingreso del colaborador nuevo mediante capacitación y firma de la carta de compromiso del auditor interno 
</t>
    </r>
    <r>
      <rPr>
        <b/>
        <sz val="9"/>
        <rFont val="Arial Narrow"/>
        <family val="2"/>
      </rPr>
      <t xml:space="preserve">Desviación: </t>
    </r>
    <r>
      <rPr>
        <sz val="9"/>
        <rFont val="Arial Narrow"/>
        <family val="2"/>
      </rPr>
      <t xml:space="preserve">En caso de no cumplirse en el plazo de los 30 días, la jefe de ficina de control interno oficiará al colaborador que no haya firmado la carta 
</t>
    </r>
    <r>
      <rPr>
        <b/>
        <sz val="9"/>
        <rFont val="Arial Narrow"/>
        <family val="2"/>
      </rPr>
      <t xml:space="preserve">Evidencia: </t>
    </r>
    <r>
      <rPr>
        <sz val="9"/>
        <rFont val="Arial Narrow"/>
        <family val="2"/>
      </rPr>
      <t xml:space="preserve">Carta de compromiso del auditor interno firmada </t>
    </r>
  </si>
  <si>
    <t>Ausencia de actividades de socialización y apropiación del código de ética del auditor y estatuto de auditoría interna</t>
  </si>
  <si>
    <t>Falta de apropiación del código de ética del auditor</t>
  </si>
  <si>
    <t>30 de noviembre de 2024</t>
  </si>
  <si>
    <t>Yoana Marcela Aguirre Torres</t>
  </si>
  <si>
    <t>OCI</t>
  </si>
  <si>
    <t>Profesional Universitario - Contratista</t>
  </si>
  <si>
    <t>Camila Andrea Avila Millán</t>
  </si>
  <si>
    <r>
      <rPr>
        <b/>
        <sz val="11"/>
        <color rgb="FF000000"/>
        <rFont val="Arial Narrow"/>
        <family val="2"/>
      </rPr>
      <t>EVALUACIÓN DE CONOCIMIENTO: CODIGO DE ÉTICA Y ESTATUTO DEL AUDITOR:</t>
    </r>
    <r>
      <rPr>
        <sz val="11"/>
        <color rgb="FF000000"/>
        <rFont val="Arial Narrow"/>
        <family val="2"/>
      </rPr>
      <t xml:space="preserve">
Cada vez que un nuevo colaborador ingrese a la Oficina de Control Interno, el equipo de planeacion y mejoramiento dará a conocer el codigo de ética y el estatuto de auditoría y aplicará la evaluación de conocimiento. En caso de encontrar un resultado inferior al 80% en la evaluación de la capacitación, se realizarán actividades de refuerzo en los conocimientos.</t>
    </r>
  </si>
  <si>
    <t>Desconocimiento del estatuto de auditoría</t>
  </si>
  <si>
    <r>
      <rPr>
        <b/>
        <sz val="11"/>
        <color rgb="FF000000"/>
        <rFont val="Arial Narrow"/>
        <family val="2"/>
      </rPr>
      <t xml:space="preserve">REVISIÓN DE INFORMES  FINALES:
</t>
    </r>
    <r>
      <rPr>
        <sz val="11"/>
        <color rgb="FF000000"/>
        <rFont val="Arial Narrow"/>
        <family val="2"/>
      </rPr>
      <t xml:space="preserve">
Antes de emitir la versión final de un informe se ralizará mesa técnica de evaluación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t>
    </r>
  </si>
  <si>
    <r>
      <rPr>
        <b/>
        <sz val="9"/>
        <rFont val="Arial Narrow"/>
        <family val="2"/>
      </rPr>
      <t>ACOMPAÑAMIENTO A PLANEACIÓN DE ACTIVIDADES DE EVALUACION Y SEGUIMIENTO:</t>
    </r>
    <r>
      <rPr>
        <sz val="9"/>
        <rFont val="Arial Narrow"/>
        <family val="2"/>
      </rPr>
      <t xml:space="preserve">
</t>
    </r>
    <r>
      <rPr>
        <b/>
        <sz val="9"/>
        <rFont val="Arial Narrow"/>
        <family val="2"/>
      </rPr>
      <t>Responsable:</t>
    </r>
    <r>
      <rPr>
        <sz val="9"/>
        <rFont val="Arial Narrow"/>
        <family val="2"/>
      </rPr>
      <t xml:space="preserve"> El profesional asignado de la OCI para acompañar la planeación de una auditoría</t>
    </r>
    <r>
      <rPr>
        <sz val="9"/>
        <color rgb="FF38761D"/>
        <rFont val="Arial Narrow"/>
        <family val="2"/>
      </rPr>
      <t xml:space="preserve"> </t>
    </r>
    <r>
      <rPr>
        <sz val="9"/>
        <rFont val="Arial Narrow"/>
        <family val="2"/>
      </rPr>
      <t xml:space="preserve">contenida en el Plan Anual de Auditorías
</t>
    </r>
    <r>
      <rPr>
        <b/>
        <sz val="9"/>
        <rFont val="Arial Narrow"/>
        <family val="2"/>
      </rPr>
      <t>Periodicidad:</t>
    </r>
    <r>
      <rPr>
        <sz val="9"/>
        <rFont val="Arial Narrow"/>
        <family val="2"/>
      </rPr>
      <t xml:space="preserve"> Cada vez que se va a realizar una auditoría
</t>
    </r>
    <r>
      <rPr>
        <b/>
        <sz val="9"/>
        <rFont val="Arial Narrow"/>
        <family val="2"/>
      </rPr>
      <t>Propósito:</t>
    </r>
    <r>
      <rPr>
        <sz val="9"/>
        <rFont val="Arial Narrow"/>
        <family val="2"/>
      </rPr>
      <t xml:space="preserve"> Verific</t>
    </r>
    <r>
      <rPr>
        <sz val="9"/>
        <rFont val="Arial Narrow"/>
        <family val="2"/>
      </rPr>
      <t>ar la realización de</t>
    </r>
    <r>
      <rPr>
        <sz val="9"/>
        <color rgb="FF38761D"/>
        <rFont val="Arial Narrow"/>
        <family val="2"/>
      </rPr>
      <t xml:space="preserve"> </t>
    </r>
    <r>
      <rPr>
        <sz val="9"/>
        <rFont val="Arial Narrow"/>
        <family val="2"/>
      </rPr>
      <t>la planeac</t>
    </r>
    <r>
      <rPr>
        <sz val="9"/>
        <rFont val="Arial Narrow"/>
        <family val="2"/>
      </rPr>
      <t xml:space="preserve">ión inicial de la auditoría 
</t>
    </r>
    <r>
      <rPr>
        <b/>
        <sz val="9"/>
        <rFont val="Arial Narrow"/>
        <family val="2"/>
      </rPr>
      <t xml:space="preserve">Cómo se realiza: </t>
    </r>
    <r>
      <rPr>
        <sz val="9"/>
        <rFont val="Arial Narrow"/>
        <family val="2"/>
      </rPr>
      <t xml:space="preserve">Con las metodologías definidas en los procedimientos y las directrices de la Jefe de Oficina de Control Interno
</t>
    </r>
    <r>
      <rPr>
        <b/>
        <sz val="9"/>
        <rFont val="Arial Narrow"/>
        <family val="2"/>
      </rPr>
      <t xml:space="preserve">Desviación: </t>
    </r>
    <r>
      <rPr>
        <sz val="9"/>
        <rFont val="Arial Narrow"/>
        <family val="2"/>
      </rPr>
      <t xml:space="preserve">En caso de encontrar debilidades en la planeación, el profesional asignado solicita los ajustes de la planeación al equipo auditor, especificando los aspectos a mejorar.
</t>
    </r>
    <r>
      <rPr>
        <b/>
        <sz val="9"/>
        <rFont val="Arial Narrow"/>
        <family val="2"/>
      </rPr>
      <t>Evidencia:</t>
    </r>
    <r>
      <rPr>
        <sz val="9"/>
        <rFont val="Arial Narrow"/>
        <family val="2"/>
      </rPr>
      <t xml:space="preserve"> Acta de reunión.</t>
    </r>
  </si>
  <si>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</si>
  <si>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</si>
  <si>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</si>
  <si>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</si>
  <si>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</si>
  <si>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</si>
  <si>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2 de enero de 2024</t>
  </si>
  <si>
    <t>Calidad</t>
  </si>
  <si>
    <t>El profesional líder de calidad de cada secretaría, realizará un muestreo aleatorio de los contratos suscritos mediante las modalidades diferentes a OPS  con el propósito de  evidenciar el cumplimiento del objeto contractual.</t>
  </si>
  <si>
    <t>01 de enero de 2024</t>
  </si>
  <si>
    <t>El equipo de mejoramiento del proceso de promocion al desarrollo social, creará una matriz de requerimientos técnicos, financieros y jurídicos.</t>
  </si>
  <si>
    <t>Inadecuado</t>
  </si>
  <si>
    <t>Responsable: El líder de calidad de  cada secretaría
Periodicidad: Trimestralmente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</si>
  <si>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</si>
  <si>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</si>
  <si>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</si>
  <si>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</si>
  <si>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</si>
  <si>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</si>
  <si>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</si>
  <si>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Direccion de Defensa Judicial y Extrajudicial</t>
  </si>
  <si>
    <t>Directora de Defensa Judicial y Extrajudicial</t>
  </si>
  <si>
    <t>Maria Stella Gonzalez</t>
  </si>
  <si>
    <t xml:space="preserve">El Profesional Universitario ó Especializado asignado por La Direcciòn de Defensa Judicial y Extrajudicial  de la Secretaría Jurídica, analizarà semestralmente las revisiones aleatorias realizadas con el fin de identificar aspectos positivos y  negativos de  la defensa judicial y extrajudicial del Departamento de Cundinamarca.   
Evidencia: Acta      </t>
  </si>
  <si>
    <t xml:space="preserve">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
 </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</si>
  <si>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</si>
  <si>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</si>
  <si>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</si>
  <si>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</si>
  <si>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</si>
  <si>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</si>
  <si>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 xml:space="preserve">La Directora de Servicios Administrativos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</si>
  <si>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</si>
  <si>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 xml:space="preserve">Dirección de Bienes e Inventarios </t>
  </si>
  <si>
    <t xml:space="preserve">Directora de Bienes e Inventarios </t>
  </si>
  <si>
    <t xml:space="preserve">Martha Carola Monroy Perilla </t>
  </si>
  <si>
    <t xml:space="preserve">La Directora e Bienes e Inventarios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</si>
  <si>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Supervisor del contrato, de acuerdo al suministro 
Periodicidad: Cada vez que el proveedor realice una entrega de insumos o servicios cuando aplique
Propósito: verificar que los servicios ofertados cumplan con las especificaciones tecnicas, jurídicas y financieras contratadas  
Cómo se realiza: control a la ejecución de los contratos de acuerdo a los suministros o servicios pactados versus los recibidos por medio del acta de recibo a satisfacción del producto o servicio o el informe de supervisión del contrato de acuerdo a la fecha de presentación de la cuenta de cobro.
Desviación: Cada vez que no se haya tramitado el informe de supervisión debe tramitarse al mes siguiente. Cada vez que se reciba un suministro (bien o servicio) y no se haya levantado el acta de recibo a satisfacción deberá realizarse de inmediato cuando aplique.
Evidencia: Acta de recibido a satisfacción o informes de supervisión</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</si>
  <si>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</si>
  <si>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</si>
  <si>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</si>
  <si>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</si>
  <si>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</si>
  <si>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</si>
  <si>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</si>
  <si>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Contratista</t>
  </si>
  <si>
    <t>Cristian Camilo Ordoñez Aldana</t>
  </si>
  <si>
    <t>Actividad 3: El usuario experto designado realizará semestralmente divulgación de video informativo referente a la importancia que tiene el convenio en la gestión de los residuos aprovechables. Evidencia: Video.</t>
  </si>
  <si>
    <t>Responsable: El equipo de mejoramiento de Gestión Ambiental, por medio del gestor del proceso.
Periodicidad: Trimestral
Propósito: Verificar la gestión ejecutada por la asociación de recicladores. 
Cómo se realiza: Realizar visitas al cuarto de acopio de la sede central de la Gobernación de Cundinamarca.  
Desviación: Revisar los manifiestos entregados por la asociación de recicladores.
Evidencia: Acta en isolución.</t>
  </si>
  <si>
    <t>Actividad 2: El ususario experto designado convocará trimestralmente mesas de coordinación entre la Asociación prestadora del servicio, la Secretaría encargada del convenio de residuos aprovechables y  la Empresa Inmobiliaria y de Servicios Logísticos De Cundinamarca, para realizar seguimiento respecto a la ejecución del convenio. Evidencia: Acta de reunión.</t>
  </si>
  <si>
    <t xml:space="preserve">Responsable: El equipo de mejoramiento de Gestión Ambiental, por medio del gestor del proceso.
Periodicidad: Trimestral
Propósito: Sensiblilizar a contratistas, funcionarios y en mayor medida al personal de servicios generales, respecto a la importancia del convenio con la entidad que gestiona los materiales aprovechables.
Cómo se realiza: A través de capacitaciones referentes a los beneficios obtenidos para la Gobernación de Cundinamarca, la entidad prestadora del servicio y los recicladores de oficio.
Desviación: Realizar piezas gráficas y actividades lúdicas.
Evidencia: Listas de asistencia y evidencias fotográficas. </t>
  </si>
  <si>
    <t xml:space="preserve">Actividad 1: El usuario experto designado revisará mensual la concordancia del informe entregado por la Asociación de Recicladores, los manifiestos de recolección y el formato de control de ingreso cuarto de acopio, con el fin de verificar la veracidad de la información. Evidencia: Acta en isolucion </t>
  </si>
  <si>
    <t xml:space="preserve">Responsable: El equipo de mejoramiento de Gestión Ambiental, por medio del gestor del proceso.
Periodicidad: Trimestral
Propósito: LLevar el control de acceso al cuarto de acopio
Cómo se realiza: Diligenciamiento del formato control de ingreso cuarto de acopio.
Desviación: En caso de que no se realice el diligenciamiento del formato de control, se designará un integrante del equipo de gestión ambiental el cual se hace cargo de la llave y realizaría la actividad de abrir el cuarto de acopio según lo requerido. 
Evidencia: Formato diligenciado. </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</si>
  <si>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</si>
  <si>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</si>
  <si>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</si>
  <si>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</si>
  <si>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</si>
  <si>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</si>
  <si>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</si>
  <si>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</si>
  <si>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</si>
  <si>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</si>
  <si>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</si>
  <si>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</si>
  <si>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</si>
  <si>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Realizar los listados de los usuarios de los sistemas de información para verificar que sean acordes a los propósitos y funciones de los funcionarios del proceso</t>
  </si>
  <si>
    <t>Responsable: El Director de Rentas y Gestión Tributaria
Periodicidad: trimestralmente
Propósito: Verificar que la asignación de usuarios para los sistemas de información y trámites corresponden a los propósitos y funciones de quienes participan en el proceso.
Cómo se realiza: Solicitando vía correo electrónico a los operadores de las plataformas de información que remitan el listado actualizado de usuarios para verificación.
Desviación: De existir cualquier anomalía con las bases de datos de los sistemas de información en este control se debe reportar al Director de Rentas para realizar los respectivos ajustes.
Evidencia: Correo de solicitud de las bases de datos actualizadas y actas de las reuniones donde se solicite verificación de usuarios.</t>
  </si>
  <si>
    <t>Validar con la superintencia de notariado y registro que los recibos sean pagos en las entidades financieras para continuar con el tramite de anotación en los folios respectivos.</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</si>
  <si>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</si>
  <si>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</si>
  <si>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</si>
  <si>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</si>
  <si>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</si>
  <si>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 trimestral con los funcionarios encargados de recibir y dar respuesta o sustentar las solicitudes a través del sistema de getión documental MERCURIO, con el fin de socializar y aclarar  la directriz impartida por el Director de Rentas y Gestión Tributaria; del desarrollo de estas, se suscribirán las correspondientes actas.</t>
  </si>
  <si>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Sin perjuicio, de que cada dependencia o área que integra la Dirección de Rentas y la Dirección de Ejecuciones Fiscales, en ejercicio de sus competencias, realice la validación de las solicitudes reasignadas, a fin de establecer que quien actúa se ecnuentra legalmente acreditado, para proferir la correspondiente respuesta.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</si>
  <si>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</si>
  <si>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</si>
  <si>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</si>
  <si>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</si>
  <si>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</si>
  <si>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</si>
  <si>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</si>
  <si>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</si>
  <si>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</si>
  <si>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Dirección de servicios</t>
  </si>
  <si>
    <t>Gerente de control y vigilancia</t>
  </si>
  <si>
    <t xml:space="preserve">Validar la ejecución de los operativos de tránsito programados por la gerencia de control y vigilancia, queda como evidencia el cronograma de operativos y listado de vehículos inspeccionados. </t>
  </si>
  <si>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actas, suministradas por los coordinadores.</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</si>
  <si>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</si>
  <si>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</si>
  <si>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</si>
  <si>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</si>
  <si>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</si>
  <si>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</si>
  <si>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Direccion de política sectorial</t>
  </si>
  <si>
    <t>Director de política sectorial</t>
  </si>
  <si>
    <t>Verificar en la plataforma RUNT que los tramites relacionados en las actas se efectuen conforme lo descrito, queda como evidencia pantallazos de revisión en la plataforma</t>
  </si>
  <si>
    <t xml:space="preserve">Validar la asignacion y cierre de perfiles en sistema de información, comparando la información de los formatos previamente diligenciados, queda como evidencia la certificacion de asignacion y cierre de perfiles. </t>
  </si>
  <si>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</si>
  <si>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</si>
  <si>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</si>
  <si>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</si>
  <si>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</si>
  <si>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</si>
  <si>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</si>
  <si>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</si>
  <si>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</si>
  <si>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</si>
  <si>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</si>
  <si>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</si>
  <si>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</si>
  <si>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</si>
  <si>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</si>
  <si>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</si>
  <si>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</si>
  <si>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</si>
  <si>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</si>
  <si>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</si>
  <si>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 xml:space="preserve"> ¿Dar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</si>
  <si>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</si>
  <si>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</si>
  <si>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</si>
  <si>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</si>
  <si>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</si>
  <si>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</si>
  <si>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</si>
  <si>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</si>
  <si>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</si>
  <si>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</si>
  <si>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</si>
  <si>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</si>
  <si>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</si>
  <si>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</si>
  <si>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</si>
  <si>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</si>
  <si>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</si>
  <si>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</si>
  <si>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</si>
  <si>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</si>
  <si>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</si>
  <si>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</si>
  <si>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</si>
  <si>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</si>
  <si>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</si>
  <si>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</si>
  <si>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</si>
  <si>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</si>
  <si>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</si>
  <si>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</si>
  <si>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</si>
  <si>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</si>
  <si>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</si>
  <si>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</si>
  <si>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Si el Riesgo se materializará podria…</t>
  </si>
  <si>
    <t>Probabilidad Inherente</t>
  </si>
  <si>
    <t>Nivel de probabilidad</t>
  </si>
  <si>
    <t>Clasificación del Riesgo</t>
  </si>
  <si>
    <t>Descripción del Riesgo</t>
  </si>
  <si>
    <t>Causa Raíz</t>
  </si>
  <si>
    <t>Causa Inmediata</t>
  </si>
  <si>
    <t>Alcance</t>
  </si>
  <si>
    <t>Objetivo</t>
  </si>
  <si>
    <t>Proceso</t>
  </si>
  <si>
    <t>Referencia*</t>
  </si>
  <si>
    <t>Plan de Acción</t>
  </si>
  <si>
    <t>Evaluación del riesgo - Valoración de los controles</t>
  </si>
  <si>
    <t>Análisis del riesgo inherente</t>
  </si>
  <si>
    <t>Identificación del riesgo</t>
  </si>
  <si>
    <t>MAPA DE RIESGOS DE CORRUPCIÓN</t>
  </si>
  <si>
    <t xml:space="preserve">FORMATO PROGRAMA DE TRASPARENCIA Y ÉTICA PÚBLICA GOBERNACIÓN DE CUNDINAMARCA   </t>
  </si>
  <si>
    <t>REDES INTERISTITUCIONALES</t>
  </si>
  <si>
    <t>Direccionar la planeación estratégica de la Gobernación de Cundinamarca alrededor del PTEP</t>
  </si>
  <si>
    <t>Comparar el
contexto institucional
frente a la gestión del
riesgo de
fraude/corrupción</t>
  </si>
  <si>
    <t>Monitoreo de las acciones estratégicas del PTEP para mitigar el riesgo de
fraude/corrupción</t>
  </si>
  <si>
    <t>Sin definir</t>
  </si>
  <si>
    <t>Integridad
Planeación Institucional
Gestión Presupuestal y Eficiencia del Gasto Público
Compras y contratación pública</t>
  </si>
  <si>
    <t>Gestionar el riesgo de corrupción y fraude</t>
  </si>
  <si>
    <t>Fomentar un liderazgo comprometido con la integridad y la transparencia dentro de los funcionarios</t>
  </si>
  <si>
    <t>Capacitar al talento humano de la Gobernación de Cundinamarca en los temas relacionados con el Sistema de Administración del Riesgo de Lavado de Activos y Financiación al Terrorismo (SARLAFT), Financiamiento de la Proliferación de Armas de Destrucción Masiva (FPADM), Reporte de Operaciones Sospechosas (ROS) y Sistema Antilavado de Activos y Contra la Financiación del Terrorismo (ALA/CFT/CFP) Ley 526 de 1999 y sus decretos reglamentarios</t>
  </si>
  <si>
    <t xml:space="preserve">Estándar del Sistema de Administración de Riesgos de Lavado de Activos y Financiamiento del Terrorismo y Financiación de la Proliferación de Armas de Destrucción Masiva (SARLAFT/FPADM) </t>
  </si>
  <si>
    <t xml:space="preserve">
Operar  el Sistema de Administración de Riesgos de Lavado de Activos y Financiación del Terrorismo y Financiación de la Proliferación de Armas de Destrucción Masiva (SARLAFT/ FPADM)</t>
  </si>
  <si>
    <t>Creación y adopción de Sistema de Administración de Riesgos de Lavado de Activos y Financiación del Terrorismo y Financiación de la Proliferación de Armas de Destrucción Masiva (SARLAFT/FPADM)</t>
  </si>
  <si>
    <t>Prevenir, gestionar y administrar los riesgos de Lavado de Activos, Financiación del Terrorismo y Financiación de la Proliferación de Armas de Destrucción Masiva (LAFT/FPADM).</t>
  </si>
  <si>
    <t>Según solicitud</t>
  </si>
  <si>
    <t>Estándar redes interinstitucionales para el fortalecimiento de prevención de actos de corrupción, transparencia y legalidad</t>
  </si>
  <si>
    <t>Articular las instancias del orden nacional y departamental para reportar las acciones estratégicas de la Gobernación de Cundinamarca en PTEP</t>
  </si>
  <si>
    <t>Vincularse al Sistema Nacional de Rendición de Cuentas</t>
  </si>
  <si>
    <t xml:space="preserve">Convocar la participación a la Red Anticorrupción </t>
  </si>
  <si>
    <t>Estándares canales de denuncia</t>
  </si>
  <si>
    <t>Integridad
Planeación 
Participación
 Ciudadana en la Gestión Pública</t>
  </si>
  <si>
    <t>Estrategia transparencia, garantía del derecho de acceso a la información pública, Estado Abierto y cultura de la legalidad</t>
  </si>
  <si>
    <t xml:space="preserve">Fomentar la participación ciudadana a través de los principios y mecanismos de transparencia </t>
  </si>
  <si>
    <t>Promover la participación ciudadana con la disposición normativa de la información</t>
  </si>
  <si>
    <t>Diligenciar la información solicitada en plataformas por entes de control y demás entidades</t>
  </si>
  <si>
    <t>Gestionar de forma transparente la adquisición de bienes y servicios</t>
  </si>
  <si>
    <t>Proyecto: Luz Alexandra Uriza Rozo / Contratista Despacho</t>
  </si>
  <si>
    <t xml:space="preserve">Establecer lineamientos para la prevención y resolución de conflictos de interés Sistema de Administración de Riesgos de Lavado de Activos y Financiación del Terrorismo y Financiación de la Proliferación de Armas de Destrucción Masiva (SARLAFT/FPADM). </t>
  </si>
  <si>
    <t xml:space="preserve">Implementar la Política de Gobierno Digital: </t>
  </si>
  <si>
    <t>1. Crear, formular, validar, consolidar y socializar el plan de acción bajo los estándares del PTEP</t>
  </si>
  <si>
    <t>1. Manual del control de la corrupción y el fraude aprobado, adoptado y socializado</t>
  </si>
  <si>
    <t>Actualización constante del manual del control de la corrupción y el fraude</t>
  </si>
  <si>
    <t>1. Matriz de riesgos de corrupción y fraude actualizada
(Incluidos riesgos de corrupción y fraude)</t>
  </si>
  <si>
    <t>1. Oficina de Control Interno</t>
  </si>
  <si>
    <t>1. Manual del Sistema de Administración de Riesgos de Lavado de Activos y Financiación del Terrorismo y Financiación de la Proliferación de Armas de Destrucción Masiva (SARLAFT/FPADM)</t>
  </si>
  <si>
    <t>1. Documento técnico con la identificación, medición, control y monitoreo  del riesgo LAFT/FPADM</t>
  </si>
  <si>
    <t>1. Manual de procedimientos del SARLAFT/FPADM
2. Procesos y procedimientos establecidos para la operación del SARLAFT/FPADM</t>
  </si>
  <si>
    <t xml:space="preserve">1. Matriz de Riesgo LAFT/FPADM y actas de seguimiento. </t>
  </si>
  <si>
    <t>1. Informes de Gestión del SARLAFT/FPADM del CICCI, el representante legal, el oficial de cumplimiento, la persona de máximo nivel jerárquico de la entidad y los órganos de control.</t>
  </si>
  <si>
    <t>1. Actas del CICCI con la aprobación de las políticas del SARLAFT/FPADM</t>
  </si>
  <si>
    <t>1. Políticas para la administración del SARLAFT/FPADM.</t>
  </si>
  <si>
    <t>1. Instructivos o manuales con los cuales se ejecutan las políticas y procedimientos aprobados del SARLAFT/FPADM.</t>
  </si>
  <si>
    <t>1. Reportes cargados de Operaciones Sospechosas -ROS- remitidos a la UIAF y solicitados.</t>
  </si>
  <si>
    <t>1. Pruebas y soportes  de capacitaciones impartidas a todo el personal -funcionarios, proveedores y contratistas-, y estrategias de divulgación sobre el SARLAFT/FPADM</t>
  </si>
  <si>
    <t>1. Plan de acción anual de ejecución del SARLAFT según acciones estratégicas del PTEP</t>
  </si>
  <si>
    <t>1. Bases de datos de clientes o usuarios, evidencia del cumplimiento de los requisitos del Oficial de Cumplimiento</t>
  </si>
  <si>
    <t>1. Reportes internos del Oficial de cumplimiento  SARLAFT/FPADM</t>
  </si>
  <si>
    <t>1. Reportes externos de SARLAFT/FPADM</t>
  </si>
  <si>
    <t>1. Lidera  Control Interno y Gestión</t>
  </si>
  <si>
    <t>1. Actos administrativos de conformación
2. Piezas gráficas de invitación
3. Actas de la ejecución de los comités</t>
  </si>
  <si>
    <t>1. Informes trimestrales de PQRSD, que incluyen análisis sobre respuestas a solicitudes de información pública</t>
  </si>
  <si>
    <t>1. Resultados del ejercicio de rendición de cuentas sobre el estado de la contratación estatal.</t>
  </si>
  <si>
    <t>1. Evaluaciones de capacidades técnicas de los funcionarios y/o colaboradores públicos encargados de la administración del SECOP.</t>
  </si>
  <si>
    <t>1. Inclusión en los contratos con personas jurídicas de  cláusulas relacionadas que la contraparte cuente con políticas Antisoborno, Antifraude y políticas Antilavado de Activos, contra la Financiación del Terrorismo y Proliferación de Armas de Destrucción Masiva.</t>
  </si>
  <si>
    <t>1. Informes de las auditorías internas y externas al proceso de compras y contratación</t>
  </si>
  <si>
    <t>Acciones Estratégicas del Programa de Transparencia</t>
  </si>
  <si>
    <t>Fortalecer los planes de acción y políticas través de la adopción de herramientas y buenas prácticas encaminadas a promover la gestión de los riesgos de corrupción con el fin de fortalecer los instrumentos de monitoreo y evaluación para prevenir, minimizar y controlar los riesgos de corrupción</t>
  </si>
  <si>
    <t xml:space="preserve">
Establecer objetivos que sean compartidos tanto por el MIPG como por el Programa de Transparencia y Ética Pública.
Articular las entidades líderes en los procesos y planes de acción para garantizar mecanismos de monitoreo y evaluación que permitan medir el impacto de las acciones llevadas a cabo en el marco del MIPG y del Programa de Transparencia y Ética Pública
</t>
  </si>
  <si>
    <t>Articular la Política de Planeación Institucional del Modelo Integrado de Planeación y Gestión, MIPG con el Programa de Transparencia y Ética Pública</t>
  </si>
  <si>
    <t>Secretaria de Planeación.</t>
  </si>
  <si>
    <t>Incluir en la planeación estratégica acciones relacionadas con el PTEP</t>
  </si>
  <si>
    <t xml:space="preserve">Plan de acción que contenga:
-Acciones estratégicas relacionadas con los estándares del PTEP. </t>
  </si>
  <si>
    <t>Plan de adquisiciones y distribución presupuestal de los proyectos de inversión junto a los indicadores de gestión para cumplir con las acciones estratégicas</t>
  </si>
  <si>
    <t>Documento de controles para validar la propuesta de Plan de Acción en relación con los estándares del PTEP.
Recomendar ajustes a la formulación de las acciones estratégicas del PTEP, en aras de que cumplan con las leyes, normas, políticas y procedimientos relacionados en este documento.
Evaluar y verificar la aplicación de las actividades de participación ciudadana.</t>
  </si>
  <si>
    <t xml:space="preserve"> Apartado en el Informe de Gestión denominado: “Programa de Transparencia y Ética Pública”</t>
  </si>
  <si>
    <t>Jefatura de Gabinete</t>
  </si>
  <si>
    <t>Evaluación Independiente al estado de las Acciones Estratégicas del PTEP.</t>
  </si>
  <si>
    <t>Informe de auditoria de Cumplimiento al Plan de Acción.</t>
  </si>
  <si>
    <t>Armonizar las  políticas del MIPG con los lineamientos del PTEP:
• No tolerancia con la corrupción
• Gestión de conflictos de interés
• Cumplimiento normativo
•Denuncia por presuntos actos de corrupción</t>
  </si>
  <si>
    <t>Matriz de Riesgos: Incluidos Riesgos de Corrupción y Fraude.</t>
  </si>
  <si>
    <t>Informe de Riesgos materializados</t>
  </si>
  <si>
    <t>1, 2, 3 y 4 Secretaría de las Tics</t>
  </si>
  <si>
    <t>Política de Transparencia en la Contratación Pública.</t>
  </si>
  <si>
    <t>Política de Transparencia en la Contratación Pública, que contenga: 
-Lineamientos sobre: Promoción de transparencia en la contratación estatal; Necesidad de investigar y sancionar violaciones al derecho de acceso a la información pública;
Importancia del acceso a la información para el ejercicio efectivo de derechos humanos.</t>
  </si>
  <si>
    <t>Rendición de cuentas sobre la contratación estatal, priorizando la información sobre contratos importantes y consultados por la ciudadanía.</t>
  </si>
  <si>
    <t>Informe de Rendición de cuentas y Audiencia de Rendición de Cuentas.</t>
  </si>
  <si>
    <t>Gestión del SECOP</t>
  </si>
  <si>
    <t>Verificar las capacidades técnicas del personal que carga información en el SECOP y garantizar el cumplimiento de principios legales.
Publicar documentos contractuales y sus modificaciones según los plazos establecidos.
Incluir cláusulas relacionadas con políticas anticorrupción en los contratos con empresas.</t>
  </si>
  <si>
    <t>Secretaría Jurídica</t>
  </si>
  <si>
    <t>Formulación y Ejecución del PTEP</t>
  </si>
  <si>
    <t xml:space="preserve">SARLAF </t>
  </si>
  <si>
    <t>FPDAM</t>
  </si>
  <si>
    <t>Secretaría de Hacienda</t>
  </si>
  <si>
    <t xml:space="preserve">• Oficina de Control Interno Disciplinario
• Secretaría de Tecnologías de la Información y las Comunicaciones  
• Centro Integrado de Atención al Usuario CIAU
</t>
  </si>
  <si>
    <t>Secretaría General (Estrategia Cultura del Buen Servicio - sensibilizaciones)</t>
  </si>
  <si>
    <t xml:space="preserve">Secretaría General </t>
  </si>
  <si>
    <t>Secretaría de la Función Pública</t>
  </si>
  <si>
    <t xml:space="preserve">
Secretaría de Tecnologías de la Información y las Comunicaciones y Jefatura de Gabinete y Buen Gobierno</t>
  </si>
  <si>
    <t>•Secretaría General 	
• Prensa
•	Secretaría de Planeación
•	Secretaría de Gobierno
•	Secretaría Jurídica</t>
  </si>
  <si>
    <t>Responsable: El Gerente de Coordinación de Sedes Operativas en Tránsito de la Secretaría de Transporte y Movilidad
Periodicidad: Mensualmente (cada vez que se requiera)
Propósito: Efecuar la validación de la asignación de usuarios de consulta.
Cómo se realiza: A través del diligenciamiento de 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</si>
  <si>
    <t>Angélica Natalia Bernal</t>
  </si>
  <si>
    <t>Gerente de  Coordinación de Sedes Operativas y Servicios de Tránsito</t>
  </si>
  <si>
    <t>Diego Jimenez</t>
  </si>
  <si>
    <t>Responsable: Los profesionales universitarios asignados a las sedes operativas de la Secretaría de Transporte y Movilidad / Gerencia de Coordinación de Sedes Operativas.
Periodicidad: Mensualmente 
Propósito: Efectuar el seguimiento a los trámites adelantados durante el periodo correspondiente a fin de verificar el cumplimiento de los requisitos y tiempos establecidos. 
Cómo se realiza: De acuerdo con el registro de los trámites realizados en el periodo suministrados por la concesión, de manera aleatoria, se realiza la selección de  algunos de éstos y se solicita el envío a través de correo electrónico de los soportes de dicha muestra para verificar el cumplimiento de los requisitos y tiempos establecidos. 
Desviación: En caso de no poderse realizar el seguimiento a los tramites adelantados, a través del correo institucional se realiza el requerimiento a través de Oficio por parte de la supervisora del Contrato de Concesión.
Evidencia: Informe  con la relación de la totalidad de los trámites realizados durante el periodo y la verificadosción de manera aleatoria, con las observaciones a detalle respecto al cumplimiento de requitos y tiempos establecidos.</t>
  </si>
  <si>
    <t>Verificar mediante muestra aleaotoria se  en la plataforma RUNT que los tramites relacionados en las actas se efectuen conforme lo descrito, queda como evidencia pantallazos de revisión en la plataforma.</t>
  </si>
  <si>
    <t>Responsable: Director de Política Sectorial de la Secretaría de Transporte y Movilidad
Periodicidad: Trimestral 
Propósito:  Verificar el cumplimiento de los requisitos establecidos para otorgar los permisos emitidos por la  Dirección de Política Sectorial, teniendo en cuenta la documenteación  radicados por  parte del solicitante y analizada por el equipo de la Dirección.  
Cómo se realiza: Emitiendo informe de tramites radicados y gestionados.
Desviación: En caso de que no se evidencie el cumplimiento de los requisitos, se requiere mediante correo institucional o en el Centro de Información y Atención al Usuario (CIAC), en la sede central de la Gobernación de Cundinamarca.
Evidencia: Certificación emitida por la Dirección de Política Sectorial</t>
  </si>
  <si>
    <r>
      <t>Realizar seguimiento a los trámites radicados para validar el cumplimiento de los requisitos en su ejecución y</t>
    </r>
    <r>
      <rPr>
        <sz val="11"/>
        <color rgb="FFFF0000"/>
        <rFont val="Arial Narrow"/>
        <family val="2"/>
      </rPr>
      <t xml:space="preserve"> dejando registro mediante un informe donde se corrobore la información.</t>
    </r>
  </si>
  <si>
    <t xml:space="preserve">Realizar informe de  seguimiento a los trámites radicados verificando su cumplimiento a traves de la revision documental allegada. </t>
  </si>
  <si>
    <t xml:space="preserve">Luz Angela Girón </t>
  </si>
  <si>
    <t>Responsable: El Gerente de Coordinación de Sedes Operativas y Servicios de Tránsito de la Movilidad
Periodicidad:  Mensualmente
Propósito: Efectuar seguimiento a las revocatorias, exoneraciones, caducidades y procesos en estados de inspección en las Sedes Operativas de la Secretaría de Transporte y Movilidad
Cómo se realiza: El seguimiento se ejecuta mediante informe mensual, con  el reporte / estado de las revocatorias, exoneraciones, caducidades y procesos en estados de inspección en las Sedes Operativas. 
Desviación: en caso de que no se efectue el seguimiento a las revocatorias, exoneraciones, caducidades y procesos en estados de inspección se hará requerimiento por oficio o correo electronico institucional . 
Evidencia: Informe de seguimiento.</t>
  </si>
  <si>
    <t>La Gerente de Coordinación de Sedes Operativas, por medio de correo electronico solicita a la concesion el consolidado por cada sede operativa, que contenga la informacion de las revocatorias, exoneraciones, caducidades y ordenes de comparendos en estados de inspección; para validar la informacion  suministrada</t>
  </si>
  <si>
    <t>Gerente de Coordinación de Sedes Operativas y Servicios de Tránsito</t>
  </si>
  <si>
    <t>Responsable: El Profesional  Especializado de la Gerencia Coordinación de Sedes Operativas y Servicios de Tránsito
Periodicidad: Mensualmente
Propósito: Efectuar seguimiento al inventario de procesos administrativos contravencionales por violación a las normas de tránsito que se encuentran en segunda instancia.
Cómo se realiza: a traves de un informe donde se consolide las contravenciones.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de seguimiento.</t>
  </si>
  <si>
    <r>
      <t xml:space="preserve">El gerente de sedes operativas validará la información  de los expedientes de segundas instancias de manera fisica y </t>
    </r>
    <r>
      <rPr>
        <sz val="11"/>
        <color rgb="FFFF0000"/>
        <rFont val="Arial Narrow"/>
        <family val="2"/>
      </rPr>
      <t>emitirá una certificación ratificando o desvirtuando la informacion plasmada en el informe.</t>
    </r>
  </si>
  <si>
    <r>
      <t xml:space="preserve"> La Gerente de Coordinación de Sedes operativas validará la información de los expedientes de segundas instancias de manera fisica </t>
    </r>
    <r>
      <rPr>
        <sz val="11"/>
        <color rgb="FFFF0000"/>
        <rFont val="Arial Narrow"/>
        <family val="2"/>
      </rPr>
      <t>versus el informe presentado y en caso de que se requiera emitirá observaciones</t>
    </r>
  </si>
  <si>
    <t>Responsable: El gerente de control y vigilancia de la movilidad
Periodicidad: Mensualmente
Propósito: Vigilar y controlar la ejecución de los operativos que realizan los agentes de tránsito
Cómo se realiza: A través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</si>
  <si>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Validar la ejecución de los operativos de tránsito programados por la gerencia de control y vigilancia, queda como evidencia el cronograma de operativos y listado de vehículos inspeccionados.</t>
  </si>
  <si>
    <t xml:space="preserve">Luis Fernando Delgado </t>
  </si>
  <si>
    <t>Impacto reputacional negativo  y hallazgos de entes de control a la Secretaria de Asuntos Internacionales</t>
  </si>
  <si>
    <t xml:space="preserve">
No identificar de manera adecuada o por favoritismo a las empresas que se puedan beneficiar de la oferta institucional en materia de internacionalización de la Secretaría de Asuntos Internacionales</t>
  </si>
  <si>
    <t>Posibilidad de recibir o dar cualquier dádiva o beneficio a nombre propio o de terceros, para seleccionar empresas que se beneficien con la oferta institucional y/o las acciones de internacionalización liderados por la Secretaría de Asuntos Internacionales, generando impacto reputacional negativo o hallazgos de entes de control.</t>
  </si>
  <si>
    <t xml:space="preserve">Responsable:   Jefe  de la Oficina de Asuntos Economicos Internacionales de la  Secretaría de Asuntos Internacionales. 
Periodicidad: Cada vez que  se genere una acción de fortalecimiento, alistamiento o promoción internacional, que estipule la seleccion de un numero especifico de empresas y/o asociaciones a beneficiar.
Propósito:  La selección objetiva y transparente de un número especifico de empresas y/o asociaciones a beneficiar de acuerdo a la acción ofertada.
Cómo se realiza:  Cada vez que se deba seleccionar un número de empresas y/o asociaciones para acceder a las acciones de internacionalización de la oferta institucional se citará al equipo de trabajo designado en cabeza del Jefe de la Oficina para la revisión del cumplimiento de los requisitos establecidos previamente en los terminos y condiciones publicados en el canales de comunicación de la Secretaría de Asuntos Internacionales y proceder con la selección final dejando constancia en acta de reunión. Una vez tomada la decisión de acuerdo al cronograma se publicarán los resultados.  
Desviación: En caso que algún seleccionado desista de participar en el proceso estará sujeto a la condiciones de la convocatoria. 
Evidencia:  Publicación de los términos y condiciones en los canales de comunicación de la Secretaría de Asuntos Internacionales  y una vez tomada la decisión de acuerdo al cronograma se publicarán los resultados. </t>
  </si>
  <si>
    <t>Manuel Felipe Torres Ruiz</t>
  </si>
  <si>
    <t>Jefe Oficina de Asuntos Económicos Internacionales</t>
  </si>
  <si>
    <t>Oficina de Asuntos Económicos Internacionales</t>
  </si>
  <si>
    <t xml:space="preserve">
Falta de apropiación de la cultura organizacional para la gestión de cooperación nacional e internacional en cumplimiento del procedimiento  de gestión de recursos de la oficina de Cooperación Internacional.</t>
  </si>
  <si>
    <t>Posibilidad de recibir o dar cualquier dádiva o beneficio a nombre propio o de terceros, para beneficiar entidades centralizadas, descentralizadas y entes territoriales del Departamento que se reciban a traves de la gestión nacional e internacionales.</t>
  </si>
  <si>
    <t>Responsable:   Jefe  de la Oficina de Cooperaciión Internacional de la  Secretaría de Asuntos Internacionales. 
Periodicidad: Cada vez que  se genere o gestione algún instrumento técnico o financiero que permita la gestión de cooperación nacional e internacional.
Propósito:Desarrollar actividades de gestión de cooperación nacional e internacional para la consecución de recursos técnicos y financieros y el fortalecimiento de capacidades para el desarrollo del territorio.
Cómo se realiza:  Si el proyecto se da por demanda este inicia con la identificación de las necesidades de cooperación de las entidades departamentales y entes territoriales, continua con la búsqueda y gestión de la oferta disponible por parte de los cooperantes nacionales e internacionales.  Si se da por oferta inicia con la búsqueda de los beneficiarios del proyecto de acuerdo a los requerimientos del cooperante para su ejecución.
Ambos continúan con la materialización de la gestión por medio de instrumentos de cooperación y finaliza con la correspondiente ejecución y seguimiento del proyecto
Desviación: En caso de no recibir respuesta favorable se comunicará por escrito a la entidad o municipio de la no continuidad en el trámite y en caso de darse viabilidad al instrumento se iniciará el proceso de gestión ante cooperantes. 
Evidencia:  Seguimiento comité de interno mensual de la oficina de cooperación internacional mediante acta de reunión.</t>
  </si>
  <si>
    <t xml:space="preserve">Seguimiento mensual  en cabeza del Jefe de la Oficina de Cooperación Internacional en comité interno;  de la gestión de los instrumentos de cooperación mediante acta de reunión. </t>
  </si>
  <si>
    <t>Luis Felipe Tapias Cardenas</t>
  </si>
  <si>
    <t>Jefe Oficina de Cooperación Internacional</t>
  </si>
  <si>
    <t>Oficina de Cooperación Internacional</t>
  </si>
  <si>
    <t>Pérdida de oportunidades en la  gestión de cooperación</t>
  </si>
  <si>
    <t>igual</t>
  </si>
  <si>
    <t xml:space="preserve">Alvaro Bernal Parra </t>
  </si>
  <si>
    <t>Alvaro Bernal Parra</t>
  </si>
  <si>
    <t xml:space="preserve">sigue igual </t>
  </si>
  <si>
    <t>Julian Andrés Prada Bentacour</t>
  </si>
  <si>
    <t>sigue iguall</t>
  </si>
  <si>
    <t>Nestor Alonso Guerrero Neme</t>
  </si>
  <si>
    <t>Director de Bienes e inventarios</t>
  </si>
  <si>
    <t>Direccion de bienes e inventarios</t>
  </si>
  <si>
    <t>Julián Andrés Prada Betancourt</t>
  </si>
  <si>
    <t>sigue igual</t>
  </si>
  <si>
    <t>German Enrique Gomez Gonzalez- Secretario de Despacho - Secretaria Jurìdica</t>
  </si>
  <si>
    <t xml:space="preserve">Karen Bachiller Martinez - Secretaria de la Mujer
Osiris Vinas- Secretaría  de Habitat y Vivienda 
Mario Daniel Barbosa-   Secretaría de Habitat y Vivienda 
Libia Rogelis - Secretaría   de Habitat y Vivienda 
Karen Hernández- Secretaría de Desarrollo e Inclusión Social
Juan José Gamboa- Secretaría de Desarrollo e Inclusión Social
Rocio Díaz - Alta Consejeria para la Felicidad 
Luz Angela Gutiérrez- Alta Consejeria para la Felicidad </t>
  </si>
  <si>
    <t>Técnico Operativo
Contratista
Profesional Universitario
Profesional Universitario
Asesor 
Practicante
Técnico operativo 
Técnico Operativo</t>
  </si>
  <si>
    <t xml:space="preserve">Betty Zorro Africano
Lino Roberto Pombo
Adriana Lucía Melo Melo
Luz Marina Sánchez Bohórquez </t>
  </si>
  <si>
    <t>10 de mayo de 2024</t>
  </si>
  <si>
    <t>mismo</t>
  </si>
  <si>
    <t xml:space="preserve">Gloria Granados </t>
  </si>
  <si>
    <t>Subdirectora operativo</t>
  </si>
  <si>
    <t>Directora De Personal De Instituciones Educativas</t>
  </si>
  <si>
    <t>1 de enero de 2024</t>
  </si>
  <si>
    <t xml:space="preserve">Oscar Morales  </t>
  </si>
  <si>
    <t xml:space="preserve">Jose Agustin Devia </t>
  </si>
  <si>
    <t xml:space="preserve">Director de Inspección, Vigilancia y Control </t>
  </si>
  <si>
    <t xml:space="preserve">el mismo </t>
  </si>
  <si>
    <t>Oscar Morales y Juan Carlos Medina</t>
  </si>
  <si>
    <t>Gloria Granados</t>
  </si>
  <si>
    <t xml:space="preserve">Miguel Solaque </t>
  </si>
  <si>
    <t xml:space="preserve">Contratista Inspección, Vigilancia y Control </t>
  </si>
  <si>
    <t xml:space="preserve">Genny Padilla Reinoso </t>
  </si>
  <si>
    <t>Sensibilización del riesgo de corrupción del Proceso de Promoción del Desarrollo de Salud, dirigida por el lider de calidad de cada subproceso 
Periodicidad. 1 acta Anual</t>
  </si>
  <si>
    <t xml:space="preserve">Yamile Castiblanco </t>
  </si>
  <si>
    <t xml:space="preserve">Contratista Especializada del Equipo de Mejoramiento
</t>
  </si>
  <si>
    <t xml:space="preserve">
Inpección, Vigilancia y Control 
</t>
  </si>
  <si>
    <t xml:space="preserve">JIMENA GALVIS  SOTELO </t>
  </si>
  <si>
    <t>Verificar actualización de requisitos de tramites en las plataformas de consulta  para los ciudadanos, realizada por los líderes de cada subproceso que tiene tramites a cargo 
Evidencia: Matriz de seguimiento a tramites
  Cuatrimestral</t>
  </si>
  <si>
    <t xml:space="preserve">Maria Cristina Yañez </t>
  </si>
  <si>
    <t xml:space="preserve"> Profesional 
</t>
  </si>
  <si>
    <t xml:space="preserve">Oficina Asesora de Participacion  Salud
</t>
  </si>
  <si>
    <t>PAULA VICTORIA BERNAL MONTEALEGRE</t>
  </si>
  <si>
    <t xml:space="preserve">Actualización de la Matriz de Seguimiento de Tramites con información para realizar los controles previamente establecidos, para cada subproceso con trámites a cargo- anual </t>
  </si>
  <si>
    <t xml:space="preserve">Sandra Patricia Martinez </t>
  </si>
  <si>
    <t>Profesional Especializado</t>
  </si>
  <si>
    <t xml:space="preserve">Direccion de Desarrollo de Servicios </t>
  </si>
  <si>
    <t>DIANA MARCELA FORERO DELGADO</t>
  </si>
  <si>
    <t>1. Realizar inventario de los procesos contractuales publicados en secop II con un muestreo de al menos el 0,5 % por cuatrimestre de expedientes verificando la completitud del expediente contractual.</t>
  </si>
  <si>
    <t>DIANA JULIETH TELLEZ BAREÑO</t>
  </si>
  <si>
    <t>DIRECTORA DE CONTRATACIÓN</t>
  </si>
  <si>
    <t>GERMAN ENRIQUE GÓMEZ GONZALEZ</t>
  </si>
  <si>
    <t>6/05/20024</t>
  </si>
  <si>
    <t>Lida Nohelia Castro Gutiérrez</t>
  </si>
  <si>
    <t>Directora Financiera  de Tesorería</t>
  </si>
  <si>
    <t>Dirección de Tesorería- Secretaria de Hacienda</t>
  </si>
  <si>
    <t>Dr. Luis Armando Rojas- Secretario de Despacho
Secretaria de Hacienda</t>
  </si>
  <si>
    <t>El director de seguimiento y evaluación realizará de manera trimestral una reunión de monitoreo a la información reportada en el sistema de seguimiento al Plan de Desarrollo Departamental a una entidad escogida de forma aleatoria. Evidencia:Control de asistencia</t>
  </si>
  <si>
    <t>Jose Ricardo Bermudez Cardenas</t>
  </si>
  <si>
    <t>Carolina Español Casallas</t>
  </si>
  <si>
    <t>Yuli Esperanza Motta Vargas</t>
  </si>
  <si>
    <t>Efrain Eduardo Contreras Ramirez</t>
  </si>
  <si>
    <t>Maria Fernanda Rodriguez Pineda</t>
  </si>
  <si>
    <t>Adriana Patricia Berbeo</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</si>
  <si>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</si>
  <si>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El  profesional universitario de planta o contratista delegado por el Director de atencion al usuario elaborará mensualmente  informe detallado al seguimiento del  correcto direccionaniento  de las comunicaciones oficiales recibidas en el CIAU,  consolidando los resultados de la gestión realizada  y registrada en planillas de control .                     
</t>
    </r>
  </si>
  <si>
    <t xml:space="preserve">Oscar Eduardo Rodriguez Lozano </t>
  </si>
  <si>
    <t>Julia Andrès Prada- Secretario de Despacho
Secretaria General</t>
  </si>
  <si>
    <t>15  de mayo de 2024</t>
  </si>
  <si>
    <t>30  de abril  de 2025</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</si>
  <si>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de planta  o contratista asignado por el Secretario de Transporte y Movilidad,  realizarà mediciòn  mensual ,  del indicador de comunicaciones externas de los radicadores de la Secretaria de Transporte y Movilidad
</t>
  </si>
  <si>
    <t>Magali del Socorro Rosero Ortiz</t>
  </si>
  <si>
    <t>Directora Operativa de la Direccon de Servicios y Sedes Operativas o Profesional Universitario</t>
  </si>
  <si>
    <t>Diego Armando Jimenez</t>
  </si>
  <si>
    <t xml:space="preserve">Realizar informe trimestral de la gestión de las peticiones (PQRSDF) y cobro persuasivo de la Dirección de Rentas y Gestión Tributaria. </t>
  </si>
  <si>
    <t xml:space="preserve">Carlos Arturo Ballesteros Guzmán 
</t>
  </si>
  <si>
    <t>31- diciembre.- 2024</t>
  </si>
  <si>
    <t>lo eliminan</t>
  </si>
  <si>
    <t>Se realizará capacitación semestral a los funcionarios y contratistas de la Secretaría de Integración Regional, socializando el Formato Declaración Conflicto de Interes E-IR-FR-001 y su diligenciamiento si se requiere.</t>
  </si>
  <si>
    <t>Yorman David Jaramillo Rojas</t>
  </si>
  <si>
    <t>ISOLUCION</t>
  </si>
  <si>
    <t xml:space="preserve">Evidencia: Registro fotográfico y control de asistencia  </t>
  </si>
  <si>
    <t xml:space="preserve">Jacqueline Bermudez Forero </t>
  </si>
  <si>
    <t>Directora de Desarrollo Humano</t>
  </si>
  <si>
    <t>Dirección de Desarrollo Humano</t>
  </si>
  <si>
    <t>Luz Marina Sanchez</t>
  </si>
  <si>
    <t xml:space="preserve">9/may./2024
</t>
  </si>
  <si>
    <t xml:space="preserve">31/dic./2024
</t>
  </si>
  <si>
    <t>Jacqueline Bermúdez Forero</t>
  </si>
  <si>
    <t>Luz Marina Sánchez Bohórquez</t>
  </si>
  <si>
    <t xml:space="preserve">1/may/2024
</t>
  </si>
  <si>
    <t xml:space="preserve">SCDE:
DESPACHO SECRETARIA DE COMPETITIVIDAD Y DESARROLLO ECONÓMICO (Encargado: Juan Manuel Lobo)
SA:
SECRETARIO DE AMBIENTE (Diego Leandro Cardenas Chala)
SADR:
DESPACHO SECRETARIA DE AGRICULTURA Y DESARROLLO RURAL (Marcos Alberto Barreto Garcia)
SECRETARIA DE MINAS, ENERGÍA Y GAS (Sandra Milena Fonseca Casallas)
</t>
  </si>
  <si>
    <t>SCDE:
DIRECTOR DE COMPETITIVIDAD
SA:
DIRECCION DE SEGURIDAD HÍDRICA Y SANEAMIENTO BÁSICO
DIRECCIÓN DE PLANIFICACIÓN INTEGRAL DE LA GESTIÓN AMBIENTAL
SADR:
DESPACHO SECRETARIA DE AGRICULTURA Y DESARROLLO RURAL
SMEG: 
DESPACHO SECRETARIA DE MINAS, ENERGÍA Y GAS</t>
  </si>
  <si>
    <t>SCDE:
DIRECCIÓN DE COMPETITIVIDAD
SA:
SECRETARIO DE AMBIENTE
SADR:
SECRETAROI DE AGRICULTURA Y DESARROLLO RURAL
SMEG: 
DESPACHO SECRETARIA DE MINAS, ENERGÍA Y GAS</t>
  </si>
  <si>
    <t>SCDE:
2025
SA:
2025
SADR:
2025
SMEG: 
2025</t>
  </si>
  <si>
    <r>
      <t>SCDE:
2025
SA:
20</t>
    </r>
    <r>
      <rPr>
        <sz val="11"/>
        <rFont val="Arial Narrow"/>
        <family val="2"/>
      </rPr>
      <t>25
SADR:</t>
    </r>
    <r>
      <rPr>
        <sz val="11"/>
        <color theme="1"/>
        <rFont val="Arial Narrow"/>
        <family val="2"/>
      </rPr>
      <t xml:space="preserve">
2025
SMEG: 
2025</t>
    </r>
  </si>
  <si>
    <t>no esta</t>
  </si>
  <si>
    <t xml:space="preserve">Estructurar y construir un repositorio con el fin de poder tener la información que respalde los soportes de la ejeccución de los proyectos </t>
  </si>
  <si>
    <t>Código: E - DEAG - FR - 114</t>
  </si>
  <si>
    <t>Versión: 01</t>
  </si>
  <si>
    <t>Fecha de aprobación:  24/06/2022</t>
  </si>
  <si>
    <t xml:space="preserve">Nota: antes de diligenciar, por favor leer la pestaña de "Instructivo". </t>
  </si>
  <si>
    <t>Plan de Acción Propuesto</t>
  </si>
  <si>
    <t>Realizar acompañamiento y/o seguimiento a las instituciones educativas, facilitando la capacitación y orientación de los procesos eleccionarios y la formación de contralores estudiantiles. Dando cumplimiento al artículo 18 de la Ley 2195 de 2022.</t>
  </si>
  <si>
    <t xml:space="preserve">1. Comunicados de orientación para el proceso de elección de Gobierno Escolar e instancias de participación entre ellas los Personeros estudiantiles, Consejos de Juventudes y Contralor Estudiantil.
2. Soportes de asistencias técnicas realizadas en Gobierno escolar e instancias de participación.
</t>
  </si>
  <si>
    <t>META 129: Implementar en 275 Instituciones Educativas Oficiales,  el programa "Escuelas que se Transforman "en el marco del Proyecto Educativo Institucional.</t>
  </si>
  <si>
    <t>1. Lidera Secretaría de Planeación y Secretaría de  Educación, cooperantes y demás integrantes de la alta dirección.</t>
  </si>
  <si>
    <t xml:space="preserve">1. Plan de acción de lineamientos aplicados (SARLAFT/FPADM). </t>
  </si>
  <si>
    <t>informes aprobados por sistema de calidad</t>
  </si>
  <si>
    <t xml:space="preserve">FORTALECER 6 PROCESOS Y MECANISMOS DE SEGUIMIENTO Y CONTROL DE LAS RENTAS DEPARTAMENTALES - Sec Hacienda </t>
  </si>
  <si>
    <t>Integridad
Planeación Institucional
Gestión Presupuestal y Eficiencia del Gasto Público
Compras y contratación pública
Servicio al Ciudadano</t>
  </si>
  <si>
    <t>Promover espacios de sensibilización de la Cultura del Buen Servicio con las entidades del nivel central de la  Gobernación de Cundinamarca.</t>
  </si>
  <si>
    <t>Integridad
Planeación Institucional
Gestión Presupuestal y Eficiencia del Gasto Público
Compras y contratación pública
Servicio al Ciudadano</t>
  </si>
  <si>
    <t>Recurso Humano</t>
  </si>
  <si>
    <t>Reportes de los avances del PTEP en Comité Departamental de Gestión y Desempeño</t>
  </si>
  <si>
    <t>1. Documento de solicitud al Sistema Nacional de Rendición de Cuentas a través de su secretaría técnica que  es el  DAFP</t>
  </si>
  <si>
    <t>Cuando se apruebe el Plan</t>
  </si>
  <si>
    <t xml:space="preserve">Índice de eficiencia del proceso electoral
</t>
  </si>
  <si>
    <t xml:space="preserve">Cuando se apruebe el Plan
</t>
  </si>
  <si>
    <t xml:space="preserve">1. Plataforma estratégica (visión, misión, objetivos, política de calidad) actualizada 
</t>
  </si>
  <si>
    <t>1-012024</t>
  </si>
  <si>
    <t>2/07/2024
1-01-2024</t>
  </si>
  <si>
    <t xml:space="preserve">31/12/2024
31-12-2024
</t>
  </si>
  <si>
    <t>12-31-2024</t>
  </si>
  <si>
    <t xml:space="preserve">1. Generar una estrategia que promueva la accesibilidad en los canales de atención de la Gobernación de Cundinamarca para garantizar el acceso a la información y la atención de los ciudadanos sin distinción alguna. </t>
  </si>
  <si>
    <t xml:space="preserve">1.100%
</t>
  </si>
  <si>
    <t>1. Informe trimestral del Indicador de Respuesta Oportuna de PQRSDF.</t>
  </si>
  <si>
    <t>1. 100%</t>
  </si>
  <si>
    <t xml:space="preserve"> Secretaria General - Dirección de Atención al Usuario con el apoyo de la Secretaría TIC</t>
  </si>
  <si>
    <t xml:space="preserve"> Secretaría de Planeación 
Jefatura de Gabinete
Oficina de Control Interno</t>
  </si>
  <si>
    <t xml:space="preserve">Secretaría de Planeación </t>
  </si>
  <si>
    <t>numero de informes realizados/ Numero de informes programados</t>
  </si>
  <si>
    <t>Informes trimestrales</t>
  </si>
  <si>
    <t>Comités realizados/ Comités Programados</t>
  </si>
  <si>
    <t>Actas de Comité</t>
  </si>
  <si>
    <t>APUESTA PDD
Ética, control y prevención de la corrupción 
Meta 333: META 333
Implementar el "Plan Monitor Estratégico" del Control Interno para optimizar la eficiencia en la auditoría interna, el control fiscal multinivel y la cooperación territorial.</t>
  </si>
  <si>
    <t>Acta aprobación</t>
  </si>
  <si>
    <t>Informe de auditoría</t>
  </si>
  <si>
    <t xml:space="preserve">1. Informe cuatrimestral de avances a las acciones del PTEP
</t>
  </si>
  <si>
    <t>3 Informes cuatrimestrales del PTEP</t>
  </si>
  <si>
    <t>31-12-024</t>
  </si>
  <si>
    <t>Adelantar caracterización y plan de acción para la Gestión del Sistema de Administración de Riesgos de Lavado de Activos y Financiación del Terrorismo y Financiación de la Proliferación de Armas de Destrucción Masiva (SARLAFT/FPADM)</t>
  </si>
  <si>
    <t>Capacitaciones  y estrategias obre el SARLAFT/FPADM</t>
  </si>
  <si>
    <t>Capacitaciones  SARLAFT/FPADM</t>
  </si>
  <si>
    <t>Indicador: Avance de la guía para la implementación de Políticas para la Administración del SARLAFT/FPDAM</t>
  </si>
  <si>
    <t>Política para la Administración del SARLAFT/FPDAM</t>
  </si>
  <si>
    <t>CUANDO SE APRUEBE EL PROGRAMA</t>
  </si>
  <si>
    <t>Proyección de instructivos o manuales de ejecución de políticas y procedimientos aprobados  del SARLAFT/FPDAM</t>
  </si>
  <si>
    <t>Instructivos o manuales de acuerdo a necesidades</t>
  </si>
  <si>
    <t>Una vez se haya nombrado el oficial de cumplimiento, cargar un informe con la totalidad de ROS remitidos por la UAF y solicitados</t>
  </si>
  <si>
    <t>1 Informe anual</t>
  </si>
  <si>
    <t>Informe de plan de acción anual. de ejecución del SARLAFT según acciones estratégicas del PTEP</t>
  </si>
  <si>
    <t>Una vez se nombre el oficial de cumplimiento  debe remitir un informe semestral de  los reportes internos del SARLAFT/ FPDAM</t>
  </si>
  <si>
    <t xml:space="preserve">2 INFORMES ANUALES </t>
  </si>
  <si>
    <t>Informe de los reportes  internos del Oficial de cumplimiento  SARLAFT/FPADM</t>
  </si>
  <si>
    <t xml:space="preserve">
Operar el sistema de control de la corrupción y el fraude </t>
  </si>
  <si>
    <t>Incluir a la ciudadanía en el proceso del  PTEP  como agente dinamizador</t>
  </si>
  <si>
    <t>Pendiente por definir</t>
  </si>
  <si>
    <t>Asistir a los Comités Departamentales  de Auditoría</t>
  </si>
  <si>
    <t>1. Jefatura de Gabinete y Buen Gobierno  
2ficina de Control Interno</t>
  </si>
  <si>
    <t>15/12/2024
15/12/2024</t>
  </si>
  <si>
    <t xml:space="preserve">1. Informe de evaluación independiente del estado del sistema de control interno.
</t>
  </si>
  <si>
    <t>Instrumentos de gestión documental con el lleno de requisitos</t>
  </si>
  <si>
    <t>(3)  instrumentos archivísticos</t>
  </si>
  <si>
    <t>Instrumentos de gestión documental con el lleno de requisitos:
1. Registro de Activos de Información
2. Esquema de publicación
 3. Índice de Información Clasificada y Reservada.</t>
  </si>
  <si>
    <t xml:space="preserve">Lidera Secretaría General - Gestión Documental, con apoyo de la Secretaría de las TICS, Jefatura de Gabinete y Buen Gobierno </t>
  </si>
  <si>
    <t xml:space="preserve"> La Gerente de Coordinación de Sedes operativas validará la información de los expedientes de segundas instancias de manera fisica versus el informe presentado dejando acta de revision como soporte y en caso de que se requiera emitirá observaciones </t>
  </si>
  <si>
    <t>no cargaron a isolucion</t>
  </si>
  <si>
    <t>se envio correo y circular</t>
  </si>
  <si>
    <t>Caracterizar y articular la oferta y la demanda de necesidades de Asistencia Tecnica con el fin de generar valor público y fortalecer las capacidades administrativas, técnicas y financieras de las entidades del Sector Central de la Gobernación de Cundinamarca, Entidades Descentralizadas, Entes Territoriales, Otros Sectores y ciudadanía en general, mediante la implementación de un plan de Asistencia Técnica Institucional y Territorial basado en la transferencia de conocimientos e información.</t>
  </si>
  <si>
    <t xml:space="preserve">Inicia con la identificación y reconocimiento de necesidades así como de la oferta institucional, se desarrolla mediante la implementación de un plan de transferencia de conocimientos e información, gestión del conocimiento con base en las competencias y funciones de las entidades; finaliza con la evaluación de los indicadores y los resultados que permitan una adecuada toma de decisiones.
</t>
  </si>
  <si>
    <t>Solicitar pagos no reglamentados en beneficio propio o de un tercero por brindar la asistencia técnica</t>
  </si>
  <si>
    <t>Desconocimiento por parte de los beneficiarios de los requisitos y características de las asistencias técnicas y especialmente su gratuidad</t>
  </si>
  <si>
    <t>Posibilidad de recibir cualquier dádiva o beneficio a nombre propio o de terceros por  por la prestación de servicio de asistencia técnica.</t>
  </si>
  <si>
    <t>Responsable: Director de seguimiento y evaluación designa al profesional universitario encargado del proceso de asistencia técnica
Periodicidad: Trimestral;
Propósito: Identificar si hay denuncia sobre algun cobro relacionado con la Asistencia Técnica;
Cómo se realiza: Se solicita via correo electrónico a la Dirección de Atención al Usuario de la Secretaria General una copia del informe trimestral del canal de denuncias.
Desviación: En caso que el profesional asignado encuentre en el informe alguna denuncia referente a Asistencia Técnica la remitira a la Dependencia o Entidad para que tome las acciones correspondientes, de lo contrario se informara vía correo electrónico al Director de Seguimiento y Evaluación al respecto.
Evidencia: Informe trimestral de la Dirección de Atención al Ciudadano de la Secretaria General</t>
  </si>
  <si>
    <t>Se revisará y analizará el informe trimestral del canal de denuncia para identificar algunas, referentes al proceso de asistencia tecnica.</t>
  </si>
  <si>
    <t>José Ricardo Bermúdez Cárdenas</t>
  </si>
  <si>
    <t>Isolución</t>
  </si>
  <si>
    <t>Responsable: Director de seguimiento y evaluación designa al profesional universitario encargado del proceso asistencia técnica;
Periodicidad: Trimestral;
Propósito: Dar a conocer la gratiudad de los servicios de asistencia tecnica;
Cómo se realiza: Se diseñará por parte de la Secretaría de Planeación, piezas publicitarias referentes a la gratuidad del servicio de asistencia técnica..
Desviación: En caso que no se pueda diseñar la pieza publicitaria, via correo electrónico se solicitará a las dependencias y entidades difundir la gratuidad en las redes sociales oficiales.
Evidencia:Piezas publicitarias.</t>
  </si>
  <si>
    <t>Publicar en el micrositio de la Secretaría de Planeación las piezas publicitarias relacionadas a la gratuidad de los servicios de asistencia tecnica por parte del profesional designado</t>
  </si>
  <si>
    <t>1. Ejecución de la escuela de compra pública de cundinamarca, vinculando a los procesos de formación a funcionarios, contratistas y proveedores.
2. Realizar seguimiento cuatrimestral al plan de formación de la escuela de compra pública.</t>
  </si>
  <si>
    <t>SECRETAÍA JURIDÍCA</t>
  </si>
  <si>
    <t>1. Realizar inventario de los procesos contractuales publicados en secop II con un muestreo de al menos el 0,5 % por cuatrimestre de expedientes verificando la completitud del expediente contractual.
2. Realizar seguimiento a la ejecución contractual a travez del aplicativo supervisa, identificando y haciendo seguimiento a los contratos y convenios clasificados en riesgo alto de incumplimiento.</t>
  </si>
  <si>
    <t>Laura Geraldine Ramirez Romero</t>
  </si>
  <si>
    <t>Carlos Alberdi Velasquez Garzon</t>
  </si>
  <si>
    <t>1. Reportar las denuncias interpuestas por los ciudadanos de posibles actos de corrupción a la Oficina de Control Interno Disciplinario.</t>
  </si>
  <si>
    <t>1.Secretaría General- Dirección de Atención al Usuario</t>
  </si>
  <si>
    <t>Reportar a otras entidades las acciones estratégicas de la Gobernación de Cundinamarca en PTEP</t>
  </si>
  <si>
    <t xml:space="preserve">1.Realizar seguimiento a las Comisión
2. Regional de Moralización CRM y al Comité Técnico de la Relación con el Ciudadano
3. Realizar las sesiones de la mesa temática de Relacionamiento Estado-Ciudadano. </t>
  </si>
  <si>
    <t>Facilitar a la comunidad el acceso a la información, sobre quejas, reclamos y en la oportunidad en la respuesta de la Entidad</t>
  </si>
  <si>
    <r>
      <t xml:space="preserve">
Cuando se apruebe el Plan
</t>
    </r>
    <r>
      <rPr>
        <b/>
        <sz val="14"/>
        <rFont val="Arial"/>
        <family val="2"/>
      </rPr>
      <t>Jefatura de Gabinete</t>
    </r>
  </si>
  <si>
    <r>
      <t xml:space="preserve">
15/12/2024
</t>
    </r>
    <r>
      <rPr>
        <b/>
        <sz val="14"/>
        <rFont val="Arial"/>
        <family val="2"/>
      </rPr>
      <t>Jefatura de Gabinete</t>
    </r>
  </si>
  <si>
    <t>Actualizar en el Micrositio de la Gobernación de Cundinamarca la pestaña correspondiente al Plan Anticorrupción de Atención al Ciudadano por el Programa de Transparencia y Ética Pública</t>
  </si>
  <si>
    <t>1. Pestaña de Micrositio correspondiente al Programa de Transparencia y Ética Pública</t>
  </si>
  <si>
    <t>1. Pestaña en Micrositio actualizada según los requerimientos del Programa de Transparencia y Ética Pública</t>
  </si>
  <si>
    <t xml:space="preserve">Lidera Secretaría de las TICS, con apoyo de la Jefatura de Gabinete y Buen Gobierno </t>
  </si>
  <si>
    <t xml:space="preserve">25/06/2024
</t>
  </si>
  <si>
    <t>1. Construcción de las políticas de Control de Acceso
2. Actualizar el procedimiento de Seguridad de la información bajo estándares de Calidad.</t>
  </si>
  <si>
    <t>1. Cinco Políticas (Política de Seguridad y Privacidad de la Información)
2. Un mantenimiento a la norma ISO 27001</t>
  </si>
  <si>
    <t>Una Pestaña actualizada</t>
  </si>
  <si>
    <t>Meta 354</t>
  </si>
  <si>
    <t xml:space="preserve"> Recurso Humano
</t>
  </si>
  <si>
    <t>1. Seguimiento a indicadores de Gestión de la Seguridad de la Información 
2. Plan Estratégico de Tecnologías de la Información y las Comunicaciones PETI
3. Plan de Tratamiento de Riesgos de Seguridad y Privacidad de la Información
4. Plan de Seguridad y Privacidad de la Información
5. Modelo de Seguridad y Privacidad de la Información MSPI
6. Aplicación de estándares de Calidad para el Estado Abierto</t>
  </si>
  <si>
    <r>
      <rPr>
        <b/>
        <sz val="14"/>
        <rFont val="Arial"/>
        <family val="2"/>
      </rPr>
      <t xml:space="preserve">1, 2, 4, 5, 6. </t>
    </r>
    <r>
      <rPr>
        <sz val="14"/>
        <rFont val="Arial"/>
        <family val="2"/>
      </rPr>
      <t xml:space="preserve">25/06/2024
</t>
    </r>
    <r>
      <rPr>
        <b/>
        <sz val="14"/>
        <rFont val="Arial"/>
        <family val="2"/>
      </rPr>
      <t xml:space="preserve">3. </t>
    </r>
    <r>
      <rPr>
        <sz val="14"/>
        <rFont val="Arial"/>
        <family val="2"/>
      </rPr>
      <t xml:space="preserve">01/04/2024
</t>
    </r>
  </si>
  <si>
    <t>1, 2, 3, 4, 5, 6, 31/12/2024</t>
  </si>
  <si>
    <t xml:space="preserve">1. Estrategia que  promueva la accesibilidad a los canales de atención de la Gobernación de Cundinamarca. </t>
  </si>
  <si>
    <t>Requisitos definidos del oficial de cumplimiento</t>
  </si>
  <si>
    <t xml:space="preserve">Definir los requisitos del oficial de cumplimiento </t>
  </si>
  <si>
    <t xml:space="preserve">1. Lidera Jefatura de Gabinete Secretaria de la Función Pública, Secretaria Gobierno y Secretaria Hacienda </t>
  </si>
  <si>
    <t>ESTRATEGIAS</t>
  </si>
  <si>
    <t xml:space="preserve">FORMATO PROGRAMA DE TRASPARENCIA Y ÉTICA PÚBLICA GOBERNACIÓN DE CUNDINAMARCA </t>
  </si>
  <si>
    <t>Fortaleciendo el Sistema</t>
  </si>
  <si>
    <t>Recursos Propios</t>
  </si>
  <si>
    <t>Secretaria de Salud</t>
  </si>
  <si>
    <t>Ampliación de opciones de pago, respuesta inmediata, evitar desplazamientos al usuario y costos, transparencia</t>
  </si>
  <si>
    <t>Habilitar pago por PSE mediante el cual los usuarios podran hacer sus pagos en linea a traves de internet</t>
  </si>
  <si>
    <t>El Pago del tramite se realiza de manera presencial en banco y a la cuenta definida por la Gobernación</t>
  </si>
  <si>
    <t xml:space="preserve">Pago en linea a traves del boton de pago PSE </t>
  </si>
  <si>
    <t>Tecnologica</t>
  </si>
  <si>
    <t>Registro y autorizacion de titulos en el area de salud</t>
  </si>
  <si>
    <t>Secretaría                     de                     Educación</t>
  </si>
  <si>
    <t xml:space="preserve">Dismución  de los costos de desplazamiento para el usuario y aumento en la eficiencia administrativa </t>
  </si>
  <si>
    <t xml:space="preserve">Realizar gestión para habilitar el pago electrónico a través de PSE </t>
  </si>
  <si>
    <t xml:space="preserve">El pago actualmente se realiza en la sucursal bancaria de manera presencial </t>
  </si>
  <si>
    <t>Pago en linea por PSE</t>
  </si>
  <si>
    <t xml:space="preserve">Tecnólogica </t>
  </si>
  <si>
    <t>Certificado de existencia y representación legal de las instituciones de educación para el trabajo y el desarrollo humano</t>
  </si>
  <si>
    <t>Licencia de funcionamiento para las instituciones promovidas por particulares que ofrezcan el servicio educativo para el trabajo y el desarrollo humano</t>
  </si>
  <si>
    <t>Licencia de funcionamiento de instituciones educativas que ofrezcan programas de educación formal de adultos</t>
  </si>
  <si>
    <t>Licencia de funcionamiento para establecimientos educativos promovidos por particulares para prestar el servicio público educativo en los niveles de preescolar, básica y media</t>
  </si>
  <si>
    <t>Ampliacion de los canales para realizar seguimiento electronicamente al tramite, evitando desplazamientos para el usuario y reducir costos</t>
  </si>
  <si>
    <t xml:space="preserve">Habilitar una linea telefónica con tecnologia IP para realizar seguimiento al tramite </t>
  </si>
  <si>
    <t>No existe una linea telefonica con tecnologia IP que permita realizar seguimiento al tramite</t>
  </si>
  <si>
    <t>Seguimiento al tramite a traves de linea telefónica con tecnologia IP</t>
  </si>
  <si>
    <t>Tecnológica</t>
  </si>
  <si>
    <t>Impuesto de Registro</t>
  </si>
  <si>
    <t xml:space="preserve">Implementar una APP para realizar seguimiento al tramite </t>
  </si>
  <si>
    <t>No existe una APP  que permita realizar seguimiento al tramite</t>
  </si>
  <si>
    <t>Seguimiento al trámite a traves de APP en dispositivos móviles</t>
  </si>
  <si>
    <t>Impuesto sobre Vehiculos automotores</t>
  </si>
  <si>
    <t>Ampliación de los canales de atención, evitar desplazamientos al usuario y reducir costos</t>
  </si>
  <si>
    <t>El Pago se realiza de manera presencial en los puntos de pago definidos por la Gobernación</t>
  </si>
  <si>
    <t>Pago en línea por PSE</t>
  </si>
  <si>
    <t>Solicitud de Desestampillaje o Reposición de Estampillas de Productos Gravados con el Impuesto al Consumo</t>
  </si>
  <si>
    <t>Sobretasa departamental a la gasolina motor</t>
  </si>
  <si>
    <t>Impuesto al degüello de ganado mayor</t>
  </si>
  <si>
    <t>Versión:  01</t>
  </si>
  <si>
    <t xml:space="preserve">Código:  E - DEAG - FR - 126        </t>
  </si>
  <si>
    <t xml:space="preserve"> Racionalización de Trámites </t>
  </si>
  <si>
    <t>Plan de Acción Formato Programa de Trasparencia y Ética Pública Gobernación de Cundinamarca</t>
  </si>
  <si>
    <t>Código: E - DEAG - FR - 126</t>
  </si>
  <si>
    <t>Fecha de aprobación:  2/07/2024</t>
  </si>
  <si>
    <t>Fecha de Aprobación:  02-07-2024</t>
  </si>
  <si>
    <t>Fecha aprobación: 2/07/2024</t>
  </si>
  <si>
    <t xml:space="preserve">La Direccion de Bienes e Inventarios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</si>
  <si>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 xml:space="preserve">La Direccion  de Servicios Administrativos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</si>
  <si>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 xml:space="preserve">Director de Servicios Administrativos </t>
  </si>
  <si>
    <t xml:space="preserve">Direccion de Servicios Administrativos </t>
  </si>
  <si>
    <t xml:space="preserve">Wilson Guevara </t>
  </si>
  <si>
    <t xml:space="preserve">Uso indebido del dinero asignado a la caja menor. </t>
  </si>
  <si>
    <t xml:space="preserve">Inadecuada legalización de los gastos de Caja Menor </t>
  </si>
  <si>
    <t xml:space="preserve">Inadecuado manejo del recurso economico asignado a la caja menor. 
</t>
  </si>
  <si>
    <t xml:space="preserve">Posibilidad de perdida o desviacion de los recursos financieros asignados a la caja menor. </t>
  </si>
  <si>
    <t xml:space="preserve">N/A
</t>
  </si>
  <si>
    <t>1
Jefatura de Gabinete</t>
  </si>
  <si>
    <t>Recursos Humanos
Jefatura de Gabinete</t>
  </si>
  <si>
    <t>Línea estratégica Bien Gobernar
3.2.4.4.4.1. Apuesta: Transparencia y acceso a la información
Jefatura de Gabinete</t>
  </si>
  <si>
    <t>1. Jefatura de Gabinete y
2, Secretaría de la Función Pública</t>
  </si>
  <si>
    <t>1. Secretaría General - Dirección de Atención al Usuario.
2. Secretaría de la Función Pública</t>
  </si>
  <si>
    <t xml:space="preserve">1-01-2024
2. Cuando se apruebe el Plan
 Jefatura de Gabinete y Secretaria de Prensa. </t>
  </si>
  <si>
    <t xml:space="preserve">31-12-2024
15/12/2024
Jefatura de Gabinete y Secretaria de Prensa. </t>
  </si>
  <si>
    <t>1, N/A
2.  Línea estratégica “Bien gobernar”: 3.2.4.4.4.1. Apuesta: Transparencia y acceso a la información
Jefatura de Gabinete-Sec Prensa</t>
  </si>
  <si>
    <t>100%
Jefatura de Gabinete</t>
  </si>
  <si>
    <t>N/A
Jefatura de Gabinete</t>
  </si>
  <si>
    <t>Bien Gobernar - Ética, control y 
prevención de la 
corrupción
Jefatura de Gabinete</t>
  </si>
  <si>
    <t>1, Matriz de Riesgos de Corrupción y Fraude Actualizada
 Jefatura de Gabinete</t>
  </si>
  <si>
    <t>una (1) matriz actualizada
 Jefatura de Gabinete</t>
  </si>
  <si>
    <t>Bien Gobernar - Ética, control y 
prevención de la 
corrupción:  Generar acciones para la identificación de riesgos de corrupción, diseño y valoración de controles, así como 
seguimiento a planes de acción y monitoreo a los controles.
 Jefatura de Gabinete</t>
  </si>
  <si>
    <t>1. Bien Gobernar - Ética, control y 
prevención de la 
corrupción:  Generar acciones para la identificación de riesgos de corrupción, diseño y valoración de controles, así como 
seguimiento a planes de acción y monitoreo a los controles.
Jefatura de Gabinete
2, Meta 333: META 333
Implementar el "Plan Monitor Estratégico" del Control Interno para optimizar la eficiencia en la auditoría interna, el control fiscal multinivel y la cooperación territorial.</t>
  </si>
  <si>
    <t>1, un (1) Informe realizado y enviado
Jefatura de Gabinete
2,Informe de auditoria</t>
  </si>
  <si>
    <t>1, Cuando se apruebe el Plan
2, 1-07-2024</t>
  </si>
  <si>
    <t>1. Número de denuncias reportadas/número de denuncias recibidas- Secretaria General</t>
  </si>
  <si>
    <t>1. 100 - Secretaria General</t>
  </si>
  <si>
    <t xml:space="preserve">Mitigar el riesgo de contratar personas naturales o jurídicas que se encuentren identificados en el sistema Sec Hacienda </t>
  </si>
  <si>
    <t>1. Meta 185: Implementar el “Plan Atenea” para el fortalecimiento, bienestar, acompañamiento y garantía de dotación de la fuerza pública, administradores y operadores de justicia en aras de brindar las herramientas necesarias para mitigar los delitos de mayor impacto en el Departamento. - Sec Gobierno 
2.  FORTALECER 6 PROCESOS Y MECANISMOS DE SEGUIMIENTO Y CONTROL DE LAS RENTAS DEPARTAMENTALES - Sec Hacienda</t>
  </si>
  <si>
    <t>1, Juno de 2024
2. Sin definir - Sec Hacienda</t>
  </si>
  <si>
    <t xml:space="preserve">Circular - Sec Hacienda </t>
  </si>
  <si>
    <t xml:space="preserve">FORTALECER 6 PROCESOS Y MECANISMOS DE SEGUIMIENTO Y CONTROL DE LAS RENTAS DEPARTAMENTALES- Sec Hacienda </t>
  </si>
  <si>
    <t xml:space="preserve">1, Resolución actos administrativos
2. Numero de Piezas graficas hechas ajustables 
Jefatura de Gabinete  y Sec  TICS.
3, Actas de comités sobre  Red Anticorrupción </t>
  </si>
  <si>
    <t>1. Una resolución
2. Una (1) Pieza informativa elaborada y enviada
Jefatura de Gabinete  y Sec  TICS.
3. Un acta semestral</t>
  </si>
  <si>
    <t>1. N/A
2.  Línea estratégica “Bien gobernar”: 3.2.4.4.4.1. Apuesta: Transparencia y acceso a la información
Jefatura de Gabinete  y Sec  TICS.
3. N/A</t>
  </si>
  <si>
    <t>1. Secretaría de Gobierno
2. Jefatura de Gabinete y  Buen Gobierno y TICS.
3. Jefatura de Gabinete y Buen Gobierno</t>
  </si>
  <si>
    <t>1. Plan de acción bianual de la CRM y su seguimiento.
2. Actas y asistencias a los comités de la CRM
3. Actas de reunión de la mesa temática de Relacionamiento Estado-Ciudadano. Sec General</t>
  </si>
  <si>
    <t>1. Recurso Humano
2. Recurso Humano
3. Recurso Humano
Sec General</t>
  </si>
  <si>
    <t xml:space="preserve">1,2 Y3. Secretaría General,  Dirección de Atención al Usuario
 </t>
  </si>
  <si>
    <t>1/01/2024
Secretaría General,  Dirección de Atención al Usuario</t>
  </si>
  <si>
    <t>31/12/2024
Secretaría General,  Dirección de Atención al Usuario</t>
  </si>
  <si>
    <t>1. Política de denuncia con sus elementos mínimos
2. Actas de socialización de la Política de denuncia
3. Seguimiento de la Política de denuncia
4 .Actualizar el procedimiento Atención Denuncias de Corrupción M-AU-PR-004 según normatividad vigente incluyendo los canales de atención. Sec General
5. Evaluación de la Política de Denuncia</t>
  </si>
  <si>
    <t>1. Una política
2. Un acta anual
3. Un informe anual
4.Numero de actualizaciones requeridas 
Secretaría General-Dirección de Atención al Usuario.
5. Informe de auditoria</t>
  </si>
  <si>
    <r>
      <rPr>
        <sz val="14"/>
        <rFont val="Arial"/>
        <family val="2"/>
      </rPr>
      <t xml:space="preserve">1, 2, 3 4 N/A - 
5,Meta 333: META 333
Implementar el "Plan Monitor Estratégico" del Control Interno para optimizar la eficiencia en la auditoría interna, el control fiscal multinivel y la cooperación territorial.
</t>
    </r>
    <r>
      <rPr>
        <b/>
        <sz val="14"/>
        <rFont val="Arial"/>
        <family val="2"/>
      </rPr>
      <t xml:space="preserve">
</t>
    </r>
  </si>
  <si>
    <r>
      <t>1 . Un reporte Sistema de Información de Transparencia - Procuraduría General
Jefatura de Gabinete y Buen Gobierno
1.Formulario de reporte</t>
    </r>
    <r>
      <rPr>
        <b/>
        <sz val="14"/>
        <rFont val="Arial"/>
        <family val="2"/>
      </rPr>
      <t xml:space="preserve">
</t>
    </r>
    <r>
      <rPr>
        <sz val="14"/>
        <rFont val="Arial"/>
        <family val="2"/>
      </rPr>
      <t>Secretaría de Planeación</t>
    </r>
  </si>
  <si>
    <t>1. Calificación ITA
1.Resultado del diligenciamiento del FURAG
Secretaría de Planeación</t>
  </si>
  <si>
    <t>1. Informes Semestrales
Secretaría TIC
2. Actualización del PETI
Secretaría TIC
3. Actualización del Plan de Tratamiento de Riesgos de Seguridad y Privacidad de la Información
Secretaría TIC
4. Actualización del Plan de Seguridad y Privacidad de la Información
Secretaría TIC
5. Actualización del Modelo de Seguridad y Privacidad de la Información MSPI
Secretaría TIC
6. Aplicación de Estándares de Calidad para el Estado Abierto
Secretaría TIC</t>
  </si>
  <si>
    <t>1. Un Informe Semestral 
Secretaría TIC
2. Un documento PETI anual
Secretaría TIC
3. Un informe o matriz de actualización anual
Secretaría TIC
4. Un informe de actualización anual
Secretaría TIC
5. Matriz de diligenciamiento del MSPI
Secretaría TIC
6. 3 Estándares de calidad
Secretaría TIC</t>
  </si>
  <si>
    <t xml:space="preserve">META 352 
</t>
  </si>
  <si>
    <r>
      <t xml:space="preserve">1. Documento realizado de la estrategia/Documento planeado - Sec General
</t>
    </r>
    <r>
      <rPr>
        <sz val="12"/>
        <color theme="1"/>
        <rFont val="Aptos Narrow"/>
        <scheme val="minor"/>
      </rPr>
      <t/>
    </r>
  </si>
  <si>
    <t>Recurso Humano  - Sec General</t>
  </si>
  <si>
    <t>Meta 356</t>
  </si>
  <si>
    <t>Recurso Humano - Sec General</t>
  </si>
  <si>
    <t>META 343</t>
  </si>
  <si>
    <t>Secretario General y/o Direccion de Servicios Administrativos - Area Financiera</t>
  </si>
  <si>
    <t xml:space="preserve">Meta 352 </t>
  </si>
  <si>
    <t>Formular documento técnico y plan de acción del PTEP donde se evidencien articuladas las políticas de MIPG
Sec Planeación  DEEPP</t>
  </si>
  <si>
    <t>1. Plan de acción PTEP Sec Planeación  DEEPP</t>
  </si>
  <si>
    <t>1.Un plan de acción del PTEP
Secretaría de Planeación -DEEPP</t>
  </si>
  <si>
    <t>Se publica propuesta del plan de acción del PTEP bajo las recomendaciones del Jefatura de Gabinete y Buen Gobierno y Control Interno 
 Secretaría de Planeación -DEEPP</t>
  </si>
  <si>
    <t>Socializar plan de acción a los responsables del PTEP en el Comité Institucional de Gestión y Desempeño
Sec Planeación  DEEPP</t>
  </si>
  <si>
    <t>Números de informes del PTEP en Informe de Gestión
Jefatura de Gabinete</t>
  </si>
  <si>
    <t>Número de auditorías realizadas/ Número de auditorías programadas</t>
  </si>
  <si>
    <t xml:space="preserve">Colaboradores capacitados - Sec Hacienda </t>
  </si>
  <si>
    <t>Número de auditorias realizadas / Numero de auditorias programadas</t>
  </si>
  <si>
    <t>1. Informe técnico requisitos para  designación del Oficial de Cumplimiento y  requisitos para ejercer el rol.</t>
  </si>
  <si>
    <t>1. Actas con los temas tratados en Comité Departamental de Gestión y Desempeño</t>
  </si>
  <si>
    <t>Socializar en  comité Institucional de gestión y desempeño el Plan de Acción   -Sec Planeación  DEEPP</t>
  </si>
  <si>
    <t>1. Construcción de políticas
2. Realizar el mantenimiento y actualización de la Norma ISO 27001</t>
  </si>
  <si>
    <t>1. Recurso Humano - Conocimientos en Tecnología Web
2. Costo:
* Procesos de Auditoría Internos y Externos
* Mantenimiento (Icontec)
* Recurso Humano</t>
  </si>
  <si>
    <t>Política de Transparencia en la Contratación Pública elaborada.- Sec Jurídica
Política de Transparencia en la Contratación Pública elaborada.
 Jefatura de Gabinete</t>
  </si>
  <si>
    <t>1-Sec Jurídica
una (1) Política realizada
 Jefatura de Gabinete</t>
  </si>
  <si>
    <t>Recurso Humano-Sec Jurídica
Recurso Humano
 Jefatura de Gabinete</t>
  </si>
  <si>
    <t>Implementar 1 sistema de información para la 
comunicación institucional y pública que dé 
garantía al acceso y transparencia en la 
información y la comunicación
- Sec Jurídica
Implementar 1 sistema de información para la 
comunicación institucional y pública que dé 
garantía al acceso y transparencia en la 
información y la comunicación
Jefatura de Gabinete</t>
  </si>
  <si>
    <t>Jefatura de Gabinete
Secretaría Jurídica Secretaría Jurídica / Directora de Contratación  Diana Julieth Téllez Bareño</t>
  </si>
  <si>
    <t>1, 2, 3, 4, 5 y 6 Lidera Secretaría TIC, Función Pública y cooperantes demás integrantes de la alta dirección</t>
  </si>
  <si>
    <t xml:space="preserve">Informe de Rendición de cuentas y Audiencia de Rendición de Cuentas publicado.- Sec Jurídica
</t>
  </si>
  <si>
    <t>1-Sec Jurídica</t>
  </si>
  <si>
    <t>Recurso Humano-Sec Jurídica</t>
  </si>
  <si>
    <t>Implementar anualmente la ruta de Rendición de Cuentas y Gobierno Abierto- Sec Jurídica</t>
  </si>
  <si>
    <t xml:space="preserve">
Secretaría Jurídica Secretaría Jurídica / Directora de Contratación  Diana Julieth Téllez Bareño</t>
  </si>
  <si>
    <t xml:space="preserve"> Secretaria General, cooperante Secretaría de las TICS y Secretaría de Desarrollo e Inclusión Social</t>
  </si>
  <si>
    <t>1. Indicador de Oportunidad en la Respuesta de PQRSDF
Sec General</t>
  </si>
  <si>
    <t>Informe Gestión del SECOP publicado.- Sec Jurídica</t>
  </si>
  <si>
    <t>Implementar 1 sistema de información para la 
comunicación institucional y pública que dé 
garantía al acceso y transparencia en la 
información y la comunicación- Sec Jurídica</t>
  </si>
  <si>
    <t>Secretaría Jurídica Secretaría Jurídica / Directora de Contratación  Diana Julieth Téllez Bareño</t>
  </si>
  <si>
    <t>Publicar información en sede electrónica para partes interesadas:
Controles e indicadores documentados para dar cumplimiento con las disposiciones de la Ley 1712 de 2014.
Estándares aplicados dentro de la Entidad basados en la Resolución 1519 de 2020 y sus anexos.</t>
  </si>
  <si>
    <t xml:space="preserve">1. Lidera Secretaria general </t>
  </si>
  <si>
    <t>1. Documentos de verificación sobre capacitaciones a funcionarios y contratistas sobre aplicabilidad de los once principios transversales de la Ley 1712 de 2014 en su quehacer cotidiano y laboral.
2. Lista de chequeo de la implementación de los  requisitos materia de acceso a la información pública, accesibilidad web, seguridad digital, y datos abiertos.</t>
  </si>
  <si>
    <t xml:space="preserve">Publica el plan de acción del PTEP Y sus modificaciones en la página web de  la Gobernación de Cundinamarca  -Sec Planeación  DEEPP </t>
  </si>
  <si>
    <t xml:space="preserve">1.Publicacion del plan de acción y sus modificación - Sec Planeación  DEEPP </t>
  </si>
  <si>
    <t>1 y 2 Lidera Secretaría de Planeación / Secretaría TIC y cooperantes demás integrantes de la alta dirección</t>
  </si>
  <si>
    <t xml:space="preserve">Pendiente aprobación de  la estrategia de rendición de cuentas en la mesa temática para que haga parte del programa de transparencia y Ética pública
</t>
  </si>
  <si>
    <t>Pendiente aprobación de  la estrategia de rendición de cuentas en la mesa temática para que haga parte del programa de transparencia y Ética pública</t>
  </si>
  <si>
    <t>1. Lidera Secretaría de Planeación y cooperantes demás integrantes de la alta dirección</t>
  </si>
  <si>
    <t xml:space="preserve">1.Realizar evaluación a funcionarios </t>
  </si>
  <si>
    <t>1. Secretaría Jurídica</t>
  </si>
  <si>
    <t>Circular con políticas Antisoborno, Antifraude y políticas Antilavado de Activos, contra la Financiación del Terrorismo y Proliferación de Armas de Destrucción Masiva. socializada.- Sec Jurídica</t>
  </si>
  <si>
    <t>1. Lidera Oficina Jurídica Secretaría Jurídica / Directora de Contratación  Diana Julieth Téllez Bareño,  y cooperantes demás integrantes de la alta dirección</t>
  </si>
  <si>
    <t>Informe de las auditorías internas y externas al proceso de compras y contratación publicado.- Sec Jurídica</t>
  </si>
  <si>
    <t>1. Lidera Oficina Jurídica Secretaría Jurídica / Directora de Contratación  Diana Julieth Téllez Bareño y cooperantes demás integrantes de la alta dirección</t>
  </si>
  <si>
    <t>Política de Planeación Institucional que contenga: 
- El fenómeno de la corrupción y sus tipologías como una amenaza para el cumplimiento de la misión, visión y objetivos institucionales.
- Análisis las características geográficas, sociales, ambientales, políticos, institucionales y de desarrollo económico que pueden favorecer la corrupción en cada uno de los territorios donde opera la entidad.
-Objetivo institucional la lucha contra la corrupción y contra el lavado de activos, la financiación del terrorismo y la proliferación de armas de destrucción masiva.
- Acciones estratégicas relacionadas con los estándares del PTEP.</t>
  </si>
  <si>
    <t>Formular y articular el plan de acción del PTEP con las políticas de MIPG Sec Planeación DEEPP</t>
  </si>
  <si>
    <t>1. Plan de acción del PTEP Sec-Planeación DEEPP</t>
  </si>
  <si>
    <t xml:space="preserve">
Formular Procedimiento  y documento técnico del  PTEP 
 Sec-Planeación DEEPP</t>
  </si>
  <si>
    <t>1. Un documento técnico del PTEP
1. Plan de acción del PTEP Sec-Planeación DEEPP</t>
  </si>
  <si>
    <t>Se realizan propuestas del plan de acción del PTEP bajo las recomendaciones del Gerencia de Buen Gobierno y Control Interno 
 Secretaría de Planeación -DEEPP</t>
  </si>
  <si>
    <t>Estrategia de socialización del Plan de acción</t>
  </si>
  <si>
    <t>1. Plan de acción PTEP Sec-Planeación Sec Planeación  DEEPP</t>
  </si>
  <si>
    <t>Estándar para el control de transparencia  antifraude</t>
  </si>
  <si>
    <t>Identificar riesgos de corrupción para su análisis y control de hechos generadores de fraude/corrupción,
tanto internos como externos
Establecer lineamientos y prácticas para prevenir, detectar y responder de manera efectiva a situaciones de corrupción y fraude dentro de la Gobernación de Cundinamarca</t>
  </si>
  <si>
    <t>Armonizar la normatividad vigente respecto al PTEP
Generar políticas específicas relacionadas con la prevención de la corrupción y el fraude dentro de la institución.
Fomentar un liderazgo comprometido con la integridad y la transparencia dentro de los funcionarios
Brindar capacitación regular a todos los funcionarios para el control de la corrupción y fraude en la Gobernación</t>
  </si>
  <si>
    <t>1. Política  de riesgo actualizada y
aprobada.
2. Actualización del PTEP conforme a los lineamientos del MIPG.
3.1.  Gestión y monitoreo de riesgos de fraude/corrupción. 
3.2. Actualización del PTEP. 
3.3. Procedimiento Actualizad del PTEP. 
4. Actualizar el procedimiento Atención Denuncias de Corrupción M-AU-PR-004 según normatividad vigente incluyendo los canales de atención y disponer del Canal de Denuncias de Corrupción en el portal web corporativo de forma accesible para todas las personas.</t>
  </si>
  <si>
    <r>
      <rPr>
        <b/>
        <sz val="14"/>
        <rFont val="Arial"/>
        <family val="2"/>
      </rPr>
      <t xml:space="preserve">
</t>
    </r>
    <r>
      <rPr>
        <sz val="14"/>
        <rFont val="Arial"/>
        <family val="2"/>
      </rPr>
      <t>1. Meta 339
2. Línea estratégica Bien Gobernar
3.2.4.4.4.1. Apuesta: Transparencia y acceso a la información
3. Línea estratégica Bien Gobernar
3.2.4.4.4.1. Apuesta: Transparencia y acceso a la información
4. Meta 357 Mantener 5 aplicaciones al servicio del usuario enfocadas en las mejoras de los servicios de atención al usuario y fortalecimiento de la institucionalidad.
Jefatura de Gabinete</t>
    </r>
  </si>
  <si>
    <t xml:space="preserve">1. Función Publica
2. Jefatura de Gabinete, Secretaria de Planeación . 
3. Jefatura de Gabinete, Secretaria de Planeación 
4. Secretaría General Dirección de Atención al usuario con apoyo de las TICS 
</t>
  </si>
  <si>
    <t>N/A
Jefatura de Gabinete-Sec Función Publica</t>
  </si>
  <si>
    <t>Meta 339
Jefatura de Gabinete-Sec Función Publica</t>
  </si>
  <si>
    <t>1 de Mayo de 2024
Jefatura de Gabinete
1-01-2024
Sec Función Publica</t>
  </si>
  <si>
    <t>30/04/2025
Jefatura de Gabinete
31-12-24
Sec Función Publica</t>
  </si>
  <si>
    <t>1. Informe de Sensibilizaciones donde se evidencie que se abordan temas asociados al Protocolo de Atención al Usuario, lineamientos para la atención con enfoque diferencial y lenguaje Claro.
2. Acompañamiento a los equipos de mejoramientos que requieran actualización documental (deben capacitar)</t>
  </si>
  <si>
    <t xml:space="preserve">Velar por la publicación y actualización en  la pagina: (https://www.datos.gov.co  -  Datos Abiertos) de los siguientes instrumentos archivísticos:
a) Registro de Activos de Información
b) Esquema de publicación
c) Índice de Información Clasificada y Reservada. </t>
  </si>
  <si>
    <t xml:space="preserve">1. Función Publica transversalidad con las entidades. 
2. Secretaria Función Pública Lidera </t>
  </si>
  <si>
    <t>Formular la estructura del plan de acción del PTEP
Realizar el procedimiento del PTEP y socializar en  comité Institucional de gestión y desempeño  -Sec Planeación  DEEPP</t>
  </si>
  <si>
    <t>1. Plan de acción PTEP Sec-Planeación Sec Planeación  DEEPP
1 procedimiento del PTEP  -Sec Planeación  DEEP</t>
  </si>
  <si>
    <t>1. Secretaría de Planeación y cooperantes demás integrantes de la alta dirección</t>
  </si>
  <si>
    <t>Informe cuatrimestral del PTEP</t>
  </si>
  <si>
    <t xml:space="preserve">1. Lidera  Secretaria de Planeación y jefatura de gabinete </t>
  </si>
  <si>
    <t>Creación del sistema SCCF por etapas para la prevención de la corrupción en el desarrollo misional de la Gobernación de Cundinamarca</t>
  </si>
  <si>
    <t>1. Capacitar a los funcionarios en temas de fraude y corrupción
2. Piezas gráficas de convocatorias en formación fraude/corrupción
3. Plan Institucional de Capacitación con la ofertas en los temas relacionados. (solicitados por capacitación individual) 
4. Certificaciones del talento humano formado y cualificado.</t>
  </si>
  <si>
    <t xml:space="preserve">1. Secretaria de Función Publica, 
2. Jefatura de Gabinete y Secretaria de Prensa. 
3. Función Publica .
4. Secretaria de Función Publica, </t>
  </si>
  <si>
    <t>Porcentaje de actualización del manual Jefatura de Gabinete</t>
  </si>
  <si>
    <t xml:space="preserve">1. Jefatura de Gabinete  Buen Gobierno  y cooperantes demás integrantes de la Alta Dirección. </t>
  </si>
  <si>
    <t xml:space="preserve">1. Procesos y procedimientos actualizados de acuerdo PTEP.
2,Informe de acompañamiento a la construcción del procedimiento </t>
  </si>
  <si>
    <t>1. Formular y actualizar la estructura del plan de acción del PTEP 
Realizar y actualizar  el procedimiento del PTEP y socializar en  comité Institucional de gestión y desempeño  -Sec Planeación  DEEPP
2.Acompañar y aprobar el procedimiento de PTEP
Sec Función Publica</t>
  </si>
  <si>
    <t>1. Plan de acción PTEP Sec-Planeación Sec Planeación  DEEPP
1 procedimiento del PTEP  -Sec Planeación  DEEP
2. Un acompañamiento al procedimiento finalizado
Sec Función Publica</t>
  </si>
  <si>
    <t>1, N/A
2, Meta 339
Sec Función Publica</t>
  </si>
  <si>
    <t>1.Secretaría de Planeación y cooperantes demás integrantes de la alta dirección
2.Secretaria de la Función Publica</t>
  </si>
  <si>
    <t>1. Jefatura de Gabinete y Buen Gobierno con todas las  cooperantes demás integrantes de la alta dirección</t>
  </si>
  <si>
    <t xml:space="preserve">1. Informes detallado del monitoreo de Riesgos de Corrupción y Fraude  con la gestión del sistema sus etapas e indicadores (descriptivos y prospectivos
2,Evaluacion de la gestión del riesgo </t>
  </si>
  <si>
    <t>1, Número de informes detallados de monitorio de Riesgos de Corrupción y Fraude y remitidos a control interno
Jefatura de Gabinete
2,Número de auditorias realizadas/número de auditorias programadas</t>
  </si>
  <si>
    <t>Prevenir inversión de dineros en la Gobernación de Cundinamarca en el nivel central y descentralizado para la no incorporación de recursos producto del lavado de activos y/o actividades provenientes</t>
  </si>
  <si>
    <t>1. Lidera Secretaría de Hacienda, Oficial de cumplimiento y cooperantes demás integrantes de la alta dirección - (SARLAFT).
2. Secretaria de Gobierno - Proliferación de Armas de Destrucción Masiva (/FPADM)</t>
  </si>
  <si>
    <t xml:space="preserve">
1. # reuniones realizadas/ # reuniones programadas - Sec Gobierno
2. Colaboradores capacitados  - Sec Hacienda 
</t>
  </si>
  <si>
    <t xml:space="preserve">1, cuatro reuniones programadas para el semestre. - Sec Gobierno
2, Manuales, procesos y procedimientos para la adopción y ejecución del SARLAFT - Sec Hacienda 
</t>
  </si>
  <si>
    <t xml:space="preserve">1.  Secretaria de Gobierno demás integrantes de la alta dirección
2. Lidera Secretaría Hacienda  </t>
  </si>
  <si>
    <t>1. Diciembre 31 de 2024
2. Sin definir - Sec Hacienda</t>
  </si>
  <si>
    <t xml:space="preserve">Colaboradores capacitados- Sec Hacienda </t>
  </si>
  <si>
    <t xml:space="preserve">Ejecución del SARLAFT- Sec Hacienda </t>
  </si>
  <si>
    <t xml:space="preserve">FORTALECER 6 PROCESOS Y MECANISMOS DE SEGUIMIENTO Y CONTROL DE LAS RENTAS DEPARTAMENTALES-  Sec Hacienda </t>
  </si>
  <si>
    <t>1. Lidera Secretaría de Hacienda,  Oficial de cumplimiento y cooperantes demás integrantes de la alta dirección</t>
  </si>
  <si>
    <t xml:space="preserve"> Manuales  y  procedimientos socializados SARLAFT/FPADM - Sec Hacienda </t>
  </si>
  <si>
    <t>1 y 2. Lidera Secretaría de Hacienda, Oficial de cumplimiento y cooperantes demás integrantes de la alta dirección</t>
  </si>
  <si>
    <t>1. Lidera  Oficial de cumplimiento y cooperantes demás integrantes de la alta dirección</t>
  </si>
  <si>
    <t xml:space="preserve">Informes elaborados- Sec Hacienda </t>
  </si>
  <si>
    <t xml:space="preserve">Establecer el formato de reporte aprobado por calidad- Sec Hacienda </t>
  </si>
  <si>
    <t>1. Lidera Secretaría de Hacienda, Oficial de cumplimiento y cooperantes demás integrantes de la alta dirección</t>
  </si>
  <si>
    <t>1. Lidera Control interno y cooperantes demás integrantes de la alta dirección</t>
  </si>
  <si>
    <t>1. Lidera  Oficial de cumplimiento y cooperantes demás integrantes de la alta dirección Secretaria gobierno, Secretaria hacienda, Jefatura de gabinete</t>
  </si>
  <si>
    <t>Lidera Secretaría de Hacienda (SARLAFT) y Secretaría de Gobierno (FPADM) con apoyo transversal de la Secretaría de la Función Pública</t>
  </si>
  <si>
    <t xml:space="preserve">Reportes emitidos- Sec Hacienda </t>
  </si>
  <si>
    <t xml:space="preserve">Según solicitud - Sec Hacienda </t>
  </si>
  <si>
    <t>Lidera  Oficial de cumplimiento, Secretaría de Hacienda y cooperantes demás integrantes de la alta dirección</t>
  </si>
  <si>
    <r>
      <t>Pendiente aprobación de  la estrategia de Rendición de Cuentas en la Mesa Temática para que haga parte del Programa de Transparencia y Ética pública</t>
    </r>
    <r>
      <rPr>
        <b/>
        <sz val="14"/>
        <rFont val="Arial"/>
        <family val="2"/>
      </rPr>
      <t xml:space="preserve">
</t>
    </r>
  </si>
  <si>
    <t>Pendiente aprobación de la estrategia de rendición de cuentas en la mesa temática para que haga parte del programa de transparencia y Ética pública</t>
  </si>
  <si>
    <t>1. Lidera Secretaría de Planeación y apoya la divulgación de la información por los canales de atención Secretaría General</t>
  </si>
  <si>
    <t>2. Actas de los comités realizados</t>
  </si>
  <si>
    <t>1. Acta del comité Institucional de gestión y desempeño el plan de acción   -Sec Planeación  DEEPP</t>
  </si>
  <si>
    <t>1.  Recuso humano
2. Recursos humanos- Diseñador Grafico Jefatura de Gabinete  y Sec  TICS.
3. Recuso humano</t>
  </si>
  <si>
    <t>Incrementar la claridad y el involucramiento en la administración de recursos y en los procesos democráticos de la institución educativa, garantizando el cumplimiento de las normas vigentes y fomentando una cultura de responsabilidad y transparencia.
100% de las Instituciones Educativas Oficiales</t>
  </si>
  <si>
    <t xml:space="preserve">1. Un plan de acción anual
2. Actas y listas de asistencia a los comités
3. Una sesión trimestral
Sec General
</t>
  </si>
  <si>
    <t>1. Un plan de acción
2. Dos actas y listas de asistencia a los comités de CRM
3, Cuatro actas de la Reunión
Sec General</t>
  </si>
  <si>
    <t xml:space="preserve">Promover detectar y prevenir riesgos a través de políticas que contribuyan a la transparencia y ética publica. </t>
  </si>
  <si>
    <t>Desarrollar acciones estratégicas del PTEP a través de la política de denuncia
 Implementar políticas coherentes con los objetivos teniendo en cuenta los hallazgos con el fin de monitorear y mitigar los riesgos de la entidad</t>
  </si>
  <si>
    <t>Crear, aprobar, adoptar, socializar y evaluar la Política de denuncia, adicionalmente brindar herramientas de denuncia fáciles y accesibles</t>
  </si>
  <si>
    <t>1. Una Política de denuncia
2. Un acta anual de socialización de política de denuncia
3. Un informe de cumplimiento e impacto de la política de denuncia
4.Procedimiento actualizado (si se requiere)
 Secretaría General-Dirección de Atención al Usuario.
5,Número de auditorías realizadas/ número de auditorías programadas</t>
  </si>
  <si>
    <t>1. Control Interno Disciplinario
2,Secretaría General
4. Secretaría General-Dirección de Atención al Usuario.
5.Oficina de Control Interno</t>
  </si>
  <si>
    <t xml:space="preserve">
1. Reporte del Índice de Transparencia Activa - ITA de la Procuraduría General de la Nación. 
2. Formulario Único de Reporte de Avances a la Gestión Territorial FURAG</t>
  </si>
  <si>
    <t>1. Lidera Jefatura de Gabinete y Buen Gobierno y cooperantes demás integrantes de la alta dirección
2.  Lidera Secretaría de Planeación y cooperantes demás integrantes de la alta dirección</t>
  </si>
  <si>
    <t>Política de Seguridad  de la Información y Privacidad de Datos</t>
  </si>
  <si>
    <t xml:space="preserve">Sin definir
Sec General 
1 de julio de 2024
Sec  Función Publica
2/07/2024
Sec Planeación DEEPP
 01 de julio de 2024
Jefatura de Gabinete
4. Cuando se apruebe el Plan 
Secretaría General Dirección de Atención al usuario con apoyo de las TICS </t>
  </si>
  <si>
    <t>1. 01/06/2024
Secretaría General - Dirección de Atención al Usuario.
2. 1/01/2024
Sec  Función Publica</t>
  </si>
  <si>
    <t xml:space="preserve">
1.Capacitación por necesidad de los funcionarios o gestión por parte de la dependencia encargada
Sec  Función Publica
2. Piezas gráficas publicadas
Jefatura de Gabinete-Sec Prensa
</t>
  </si>
  <si>
    <t xml:space="preserve">
1.Capacitación
Sec  Función Publica
2. Tres (3) Piezas Gráficas anuales Publicadas
Jefatura de Gabinete-Sec Prensa</t>
  </si>
  <si>
    <t xml:space="preserve">
1, Si es por gestión no tiene recurso asignado
Si es por capacitación individual se asigna recurso según la necesidad
Sec  Función Publica
2. Recursos humanos- Diseñador Grafico
Jefatura de Gabinete-Sec Prensa </t>
  </si>
  <si>
    <t xml:space="preserve">
1.  Política Revisada y actualizada - Sec  Función Publica
2. Articular las políticas de MIPG con cada una de las actividades y estrategias del plan de acción del PTEP  -Sec Planeación  DEEPP
3.1. Política Riesgos de Corrupción, revisada y actualizada. 
3.2.  Numero de Actualizaciones realizadas al PTEP
3.3. Procedimiento actualizado
Jefatura de Gabinete
4. Procedimiento actualizado - Sec General
</t>
  </si>
  <si>
    <r>
      <rPr>
        <b/>
        <sz val="14"/>
        <rFont val="Arial"/>
        <family val="2"/>
      </rPr>
      <t xml:space="preserve">
</t>
    </r>
    <r>
      <rPr>
        <sz val="14"/>
        <rFont val="Arial"/>
        <family val="2"/>
      </rPr>
      <t xml:space="preserve">1. Publicar en la plataforma la política de Riesgos - Sec F Función Publica
2. Numero de Actualizaciones realizadas al PTEP
3. 1. Mapa Riesgos de Corrupción
3.2 Número de actualizaciones
3.3 Un procedimiento actualizado
4. Un procedimiento actualizado  Sec General </t>
    </r>
  </si>
  <si>
    <t>1. Informe de Riesgos de Monitoreo Riesgos de Corrupción y Fraude. 
Jefatura de Gabinete
2. Informe de Riesgos de Gestión  
Sec  Función Publica</t>
  </si>
  <si>
    <t>1. Número de sensibilizaciones realizadas sobre total programadas (6 semestrales)-Sec General
2. Informe de acompañamiento y capacitación a los equipos de mejoramiento
Sec  Función Publica</t>
  </si>
  <si>
    <t>1. Informe trimestral de sensibilizaciones consolidado-Sec General
2. Un informe anual
Sec  Función Publica</t>
  </si>
  <si>
    <t>1.Actualizacion de la plataforma estratégica
Sec  Función Publica</t>
  </si>
  <si>
    <t xml:space="preserve">
1.cuatrienio
Sec  Función Publica</t>
  </si>
  <si>
    <t>N/A
Sec  Función Publica</t>
  </si>
  <si>
    <t>Meta 339
Sec  Función Publica</t>
  </si>
  <si>
    <t>Sin definir
Sec General 
1 Noviembre de 2024
Sec  Función Publica
31/12/2024
Sec Planeación DEEPP
 01 de Nov de 2024
Jefatura de Gabinete</t>
  </si>
  <si>
    <t xml:space="preserve">1, Realizar un informe de riesgos Gestión 
Jefatura de Gabinete
2, Realizar un informe de riesgos Gestión 
Sec  Función Publica
</t>
  </si>
  <si>
    <t>1. 31/12/2024
Secretaría General - Dirección de Atención al Usuario.
2. 31/12/2014
 Función Publica</t>
  </si>
  <si>
    <t>1. N/A
2, Meta 339
Sec  Función Publica</t>
  </si>
  <si>
    <t>Responsable: El director de Servicios administrativos de la Secretaria General 
Periodicidad: Realizar un arqueo de Caja menor al mes diligenciando el formato establecido (el formato establecido para el Arqueo de caja menor CÓDIGO: A-GF-FR-034.)
Propósito: Verificar que el dinero de la caja menor sea destinado a su misionalidad y que los gastos esten debidamente soportados y legalizados en tiempo real. 
Cómo se realiza: El director de Servicios administrativos de la Secretaria General, delegara a la profesional especializada para realizar un arqueo al mes de Caja menor, quedando como soporte el formato establecido para el Arqueo de caja menor CÓDIGO: A-GF-FR-034.
Desviación: Cada vez que no se haya tramitado el formato establecido para arqueo de caja menor
Evidencia: arqueo de caja menor establecido</t>
  </si>
  <si>
    <t xml:space="preserve"> El director de Servicios administrativos de la Secretaria General, delegara a la profesional especializada para realizar un arqueo al mes de Caja menor, quedando como soporte el formato establecido para el Arqueo de caja menor CÓDIGO: A-GF-FR-034.
Evidencia:
el formato establecido para el Arqueo de caja menor CÓDIGO: A-GF-FR-034.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</si>
</sst>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000_-;\-* #,##0.000_-;_-* &quot;-&quot;??_-;_-@_-"/>
    <numFmt numFmtId="166" formatCode="_-* #,##0.00_-;\-* #,##0.00_-;_-* &quot;-&quot;??_-;_-@"/>
    <numFmt numFmtId="167" formatCode="_-* #,##0.000_-;\-* #,##0.000_-;_-* &quot;-&quot;??_-;_-@"/>
    <numFmt numFmtId="168" formatCode="d/m/yyyy"/>
  </numFmts>
  <fonts count="61">
    <font>
      <sz val="11"/>
      <color theme="1"/>
      <name val="Aptos Narrow"/>
      <family val="2"/>
      <scheme val="minor"/>
    </font>
    <font>
      <b/>
      <sz val="11"/>
      <color theme="1"/>
      <name val="Aptos Narrow"/>
      <family val="2"/>
      <scheme val="minor"/>
    </font>
    <font>
      <sz val="12"/>
      <color theme="1"/>
      <name val="Aptos Narrow"/>
      <family val="2"/>
      <scheme val="minor"/>
    </font>
    <font>
      <sz val="11"/>
      <color theme="1"/>
      <name val="Aptos Narrow"/>
      <family val="2"/>
      <scheme val="minor"/>
    </font>
    <font>
      <sz val="11"/>
      <name val="Aptos Narrow"/>
      <family val="2"/>
      <scheme val="minor"/>
    </font>
    <font>
      <sz val="16"/>
      <name val="Arial"/>
      <family val="2"/>
    </font>
    <font>
      <sz val="16"/>
      <color rgb="FF000000"/>
      <name val="Arial"/>
      <family val="2"/>
    </font>
    <font>
      <b/>
      <sz val="16"/>
      <name val="Arial"/>
      <family val="2"/>
    </font>
    <font>
      <b/>
      <sz val="16"/>
      <color rgb="FF000000"/>
      <name val="Arial"/>
      <family val="2"/>
    </font>
    <font>
      <b/>
      <sz val="16"/>
      <color rgb="FF333300"/>
      <name val="Arial"/>
      <family val="2"/>
    </font>
    <font>
      <sz val="11"/>
      <name val="Aptos Narrow"/>
      <family val="2"/>
      <scheme val="minor"/>
    </font>
    <font>
      <sz val="11"/>
      <name val="Arial Narrow"/>
      <family val="2"/>
    </font>
    <font>
      <sz val="11"/>
      <color theme="1"/>
      <name val="Arial Narrow"/>
      <family val="2"/>
    </font>
    <font>
      <b/>
      <sz val="11"/>
      <color theme="1"/>
      <name val="Arial Narrow"/>
      <family val="2"/>
    </font>
    <font>
      <sz val="9"/>
      <color theme="1"/>
      <name val="Arial Narrow"/>
      <family val="2"/>
    </font>
    <font>
      <b/>
      <sz val="11"/>
      <name val="Arial Narrow"/>
      <family val="2"/>
    </font>
    <font>
      <sz val="9"/>
      <name val="Arial Narrow"/>
      <family val="2"/>
    </font>
    <font>
      <b/>
      <sz val="9"/>
      <name val="Arial Narrow"/>
      <family val="2"/>
    </font>
    <font>
      <sz val="11"/>
      <name val="Calibri"/>
      <family val="2"/>
    </font>
    <font>
      <sz val="12"/>
      <name val="Arial Narrow"/>
      <family val="2"/>
    </font>
    <font>
      <sz val="9"/>
      <color rgb="FFFF0000"/>
      <name val="Arial Narrow"/>
      <family val="2"/>
    </font>
    <font>
      <sz val="10"/>
      <color rgb="FF000000"/>
      <name val="Arial"/>
      <family val="2"/>
    </font>
    <font>
      <sz val="11"/>
      <color rgb="FF000000"/>
      <name val="Arial Narrow"/>
      <family val="2"/>
    </font>
    <font>
      <sz val="11"/>
      <color theme="1"/>
      <name val="Calibri"/>
      <family val="2"/>
    </font>
    <font>
      <sz val="9"/>
      <color rgb="FF000000"/>
      <name val="Arial Narrow"/>
      <family val="2"/>
    </font>
    <font>
      <sz val="9"/>
      <color rgb="FF000000"/>
      <name val="&quot;Arial Narrow&quot;"/>
    </font>
    <font>
      <sz val="9"/>
      <name val="&quot;Arial Narrow&quot;"/>
    </font>
    <font>
      <sz val="11"/>
      <color rgb="FFFF0000"/>
      <name val="Arial Narrow"/>
      <family val="2"/>
    </font>
    <font>
      <b/>
      <sz val="11"/>
      <color rgb="FF000000"/>
      <name val="Arial Narrow"/>
      <family val="2"/>
    </font>
    <font>
      <sz val="9"/>
      <color rgb="FF38761D"/>
      <name val="Arial Narrow"/>
      <family val="2"/>
    </font>
    <font>
      <sz val="11"/>
      <color rgb="FF000000"/>
      <name val="Calibri"/>
      <family val="2"/>
    </font>
    <font>
      <sz val="12"/>
      <name val="Arial"/>
      <family val="2"/>
    </font>
    <font>
      <b/>
      <sz val="10"/>
      <name val="Arial Narrow"/>
      <family val="2"/>
    </font>
    <font>
      <b/>
      <sz val="14"/>
      <name val="Calibri"/>
      <family val="2"/>
    </font>
    <font>
      <b/>
      <sz val="14"/>
      <name val="Arial Narrow"/>
      <family val="2"/>
    </font>
    <font>
      <sz val="14"/>
      <name val="Arial Narrow"/>
      <family val="2"/>
    </font>
    <font>
      <b/>
      <sz val="11"/>
      <name val="Calibri"/>
      <family val="2"/>
    </font>
    <font>
      <b/>
      <sz val="14"/>
      <name val="Arial"/>
      <family val="2"/>
    </font>
    <font>
      <b/>
      <sz val="22"/>
      <name val="Arial"/>
      <family val="2"/>
    </font>
    <font>
      <sz val="11"/>
      <name val="Aptos Narrow"/>
      <scheme val="minor"/>
    </font>
    <font>
      <sz val="11"/>
      <color theme="8"/>
      <name val="Arial Narrow"/>
      <family val="2"/>
    </font>
    <font>
      <sz val="11"/>
      <color rgb="FF000000"/>
      <name val="Arial Narrow"/>
      <family val="2"/>
    </font>
    <font>
      <b/>
      <sz val="9"/>
      <color indexed="81"/>
      <name val="Tahoma"/>
      <family val="2"/>
    </font>
    <font>
      <sz val="9"/>
      <color indexed="81"/>
      <name val="Tahoma"/>
      <family val="2"/>
    </font>
    <font>
      <b/>
      <sz val="11"/>
      <color rgb="FFFFFFFF"/>
      <name val="Arial Narrow"/>
      <family val="2"/>
    </font>
    <font>
      <sz val="12"/>
      <color theme="1"/>
      <name val="Aptos Narrow"/>
      <scheme val="minor"/>
    </font>
    <font>
      <sz val="14"/>
      <color theme="1"/>
      <name val="Arial"/>
      <family val="2"/>
    </font>
    <font>
      <sz val="14"/>
      <color rgb="FFFF0000"/>
      <name val="Arial"/>
      <family val="2"/>
    </font>
    <font>
      <sz val="14"/>
      <name val="Arial"/>
      <family val="2"/>
    </font>
    <font>
      <b/>
      <sz val="14"/>
      <color theme="1"/>
      <name val="Arial"/>
      <family val="2"/>
    </font>
    <font>
      <sz val="10"/>
      <name val="Arial Narrow"/>
      <family val="2"/>
    </font>
    <font>
      <b/>
      <sz val="28"/>
      <color theme="1"/>
      <name val="Arial"/>
      <family val="2"/>
    </font>
    <font>
      <sz val="14"/>
      <color rgb="FF000000"/>
      <name val="Arial"/>
      <family val="2"/>
    </font>
    <font>
      <sz val="12"/>
      <name val="Sansserif"/>
    </font>
    <font>
      <b/>
      <sz val="24"/>
      <name val="Arial"/>
      <family val="2"/>
    </font>
    <font>
      <sz val="20"/>
      <color theme="1"/>
      <name val="Aptos Narrow"/>
      <family val="2"/>
      <scheme val="minor"/>
    </font>
    <font>
      <b/>
      <sz val="20"/>
      <color theme="1"/>
      <name val="Aptos"/>
      <family val="2"/>
    </font>
    <font>
      <b/>
      <sz val="20"/>
      <color theme="1"/>
      <name val="Aptos Narrow"/>
      <family val="2"/>
      <scheme val="minor"/>
    </font>
    <font>
      <b/>
      <sz val="20"/>
      <color theme="1"/>
      <name val="Aptos"/>
    </font>
    <font>
      <sz val="20"/>
      <color theme="1"/>
      <name val="Aptos"/>
      <family val="2"/>
    </font>
    <font>
      <b/>
      <sz val="28"/>
      <name val="Arial"/>
      <family val="2"/>
    </font>
  </fonts>
  <fills count="1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D6DCE4"/>
        <bgColor rgb="FFD6DCE4"/>
      </patternFill>
    </fill>
    <fill>
      <patternFill patternType="solid">
        <fgColor theme="2" tint="-9.9978637043366805E-2"/>
        <bgColor indexed="64"/>
      </patternFill>
    </fill>
    <fill>
      <patternFill patternType="solid">
        <fgColor rgb="FFCCCCCC"/>
        <bgColor rgb="FFCCCCCC"/>
      </patternFill>
    </fill>
    <fill>
      <patternFill patternType="solid">
        <fgColor rgb="FFBDD6EE"/>
        <bgColor rgb="FFBDD6EE"/>
      </patternFill>
    </fill>
    <fill>
      <patternFill patternType="solid">
        <fgColor theme="4" tint="0.39997558519241921"/>
        <bgColor indexed="64"/>
      </patternFill>
    </fill>
    <fill>
      <patternFill patternType="solid">
        <fgColor rgb="FFFF0000"/>
        <bgColor indexed="64"/>
      </patternFill>
    </fill>
    <fill>
      <patternFill patternType="solid">
        <fgColor theme="0"/>
        <bgColor theme="0"/>
      </patternFill>
    </fill>
    <fill>
      <patternFill patternType="solid">
        <fgColor rgb="FFFFFF00"/>
        <bgColor rgb="FFFFFF00"/>
      </patternFill>
    </fill>
    <fill>
      <patternFill patternType="solid">
        <fgColor rgb="FF2F5496"/>
        <bgColor rgb="FF2F5496"/>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theme="0"/>
      </patternFill>
    </fill>
    <fill>
      <patternFill patternType="solid">
        <fgColor rgb="FFFFC000"/>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auto="1"/>
      </bottom>
      <diagonal/>
    </border>
    <border>
      <left style="medium">
        <color indexed="64"/>
      </left>
      <right style="thin">
        <color rgb="FF000000"/>
      </right>
      <top style="medium">
        <color indexed="64"/>
      </top>
      <bottom style="medium">
        <color indexed="64"/>
      </bottom>
      <diagonal/>
    </border>
    <border>
      <left style="medium">
        <color auto="1"/>
      </left>
      <right/>
      <top style="medium">
        <color auto="1"/>
      </top>
      <bottom style="medium">
        <color auto="1"/>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indexed="64"/>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rgb="FF000000"/>
      </right>
      <top style="medium">
        <color rgb="FF000000"/>
      </top>
      <bottom/>
      <diagonal/>
    </border>
    <border>
      <left/>
      <right style="medium">
        <color indexed="64"/>
      </right>
      <top style="medium">
        <color indexed="64"/>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style="thin">
        <color rgb="FF000000"/>
      </left>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style="medium">
        <color rgb="FF000000"/>
      </top>
      <bottom/>
      <diagonal/>
    </border>
    <border>
      <left style="medium">
        <color auto="1"/>
      </left>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2E75B5"/>
      </left>
      <right/>
      <top/>
      <bottom/>
      <diagonal/>
    </border>
    <border>
      <left/>
      <right style="medium">
        <color auto="1"/>
      </right>
      <top/>
      <bottom style="medium">
        <color rgb="FF000000"/>
      </bottom>
      <diagonal/>
    </border>
    <border>
      <left style="medium">
        <color indexed="64"/>
      </left>
      <right style="medium">
        <color indexed="64"/>
      </right>
      <top style="medium">
        <color indexed="64"/>
      </top>
      <bottom style="medium">
        <color indexed="64"/>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right style="dashed">
        <color theme="9" tint="-0.24994659260841701"/>
      </right>
      <top/>
      <bottom/>
      <diagonal/>
    </border>
    <border>
      <left/>
      <right style="dashed">
        <color theme="9" tint="-0.24994659260841701"/>
      </right>
      <top style="dotted">
        <color rgb="FF548135"/>
      </top>
      <bottom/>
      <diagonal/>
    </border>
    <border>
      <left style="dotted">
        <color rgb="FF548135"/>
      </left>
      <right style="dotted">
        <color rgb="FF548135"/>
      </right>
      <top/>
      <bottom/>
      <diagonal/>
    </border>
    <border>
      <left style="dashed">
        <color theme="9" tint="-0.24994659260841701"/>
      </left>
      <right/>
      <top/>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otted">
        <color rgb="FF548135"/>
      </top>
      <bottom/>
      <diagonal/>
    </border>
    <border>
      <left style="dashed">
        <color theme="9" tint="-0.24994659260841701"/>
      </left>
      <right/>
      <top style="dashed">
        <color theme="9" tint="-0.24994659260841701"/>
      </top>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right style="dotted">
        <color rgb="FF548135"/>
      </right>
      <top/>
      <bottom/>
      <diagonal/>
    </border>
    <border>
      <left/>
      <right style="dotted">
        <color rgb="FF548135"/>
      </right>
      <top style="dotted">
        <color rgb="FF548135"/>
      </top>
      <bottom style="dotted">
        <color rgb="FF548135"/>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dotted">
        <color rgb="FF548135"/>
      </left>
      <right/>
      <top style="dotted">
        <color indexed="64"/>
      </top>
      <bottom style="dotted">
        <color rgb="FF548135"/>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rgb="FF000000"/>
      </right>
      <top style="medium">
        <color indexed="64"/>
      </top>
      <bottom/>
      <diagonal/>
    </border>
    <border>
      <left style="medium">
        <color rgb="FF000000"/>
      </left>
      <right style="thin">
        <color rgb="FF000000"/>
      </right>
      <top style="medium">
        <color indexed="64"/>
      </top>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dotted">
        <color rgb="FF548135"/>
      </left>
      <right/>
      <top style="dotted">
        <color rgb="FF548135"/>
      </top>
      <bottom style="dotted">
        <color rgb="FF548135"/>
      </bottom>
      <diagonal/>
    </border>
    <border>
      <left style="dotted">
        <color auto="1"/>
      </left>
      <right style="dotted">
        <color auto="1"/>
      </right>
      <top style="dotted">
        <color auto="1"/>
      </top>
      <bottom/>
      <diagonal/>
    </border>
    <border>
      <left style="dotted">
        <color auto="1"/>
      </left>
      <right style="dotted">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rgb="FFE46C0A"/>
      </left>
      <right style="dotted">
        <color rgb="FFE46C0A"/>
      </right>
      <top style="dotted">
        <color rgb="FFE46C0A"/>
      </top>
      <bottom style="dotted">
        <color rgb="FFE46C0A"/>
      </bottom>
      <diagonal/>
    </border>
    <border>
      <left style="dashed">
        <color theme="9" tint="-0.24994659260841701"/>
      </left>
      <right style="dotted">
        <color rgb="FF548135"/>
      </right>
      <top style="dotted">
        <color rgb="FF548135"/>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style="dotted">
        <color rgb="FF548135"/>
      </top>
      <bottom style="dotted">
        <color rgb="FF548135"/>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right/>
      <top style="dotted">
        <color rgb="FF548135"/>
      </top>
      <bottom/>
      <diagonal/>
    </border>
    <border>
      <left/>
      <right style="dotted">
        <color rgb="FF548135"/>
      </right>
      <top style="dotted">
        <color rgb="FF548135"/>
      </top>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thin">
        <color theme="1"/>
      </left>
      <right style="thin">
        <color theme="1"/>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right>
      <top style="thin">
        <color theme="1"/>
      </top>
      <bottom style="thin">
        <color theme="1"/>
      </bottom>
      <diagonal/>
    </border>
    <border>
      <left style="medium">
        <color rgb="FF2F75B5"/>
      </left>
      <right style="medium">
        <color rgb="FF2F75B5"/>
      </right>
      <top style="medium">
        <color rgb="FF2F75B5"/>
      </top>
      <bottom style="medium">
        <color rgb="FF2F75B5"/>
      </bottom>
      <diagonal/>
    </border>
    <border>
      <left style="dotted">
        <color rgb="FF548135"/>
      </left>
      <right/>
      <top style="dotted">
        <color rgb="FF548135"/>
      </top>
      <bottom/>
      <diagonal/>
    </border>
    <border>
      <left style="dotted">
        <color auto="1"/>
      </left>
      <right/>
      <top style="dotted">
        <color auto="1"/>
      </top>
      <bottom/>
      <diagonal/>
    </border>
    <border>
      <left/>
      <right/>
      <top style="dotted">
        <color indexed="64"/>
      </top>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tted">
        <color rgb="FF548135"/>
      </top>
      <bottom style="dotted">
        <color rgb="FF548135"/>
      </bottom>
      <diagonal/>
    </border>
    <border>
      <left style="dotted">
        <color auto="1"/>
      </left>
      <right/>
      <top/>
      <bottom/>
      <diagonal/>
    </border>
    <border>
      <left style="dotted">
        <color rgb="FF548135"/>
      </left>
      <right style="dotted">
        <color indexed="64"/>
      </right>
      <top style="dotted">
        <color rgb="FF548135"/>
      </top>
      <bottom style="dotted">
        <color rgb="FF548135"/>
      </bottom>
      <diagonal/>
    </border>
    <border>
      <left style="dotted">
        <color indexed="64"/>
      </left>
      <right/>
      <top style="dotted">
        <color rgb="FF548135"/>
      </top>
      <bottom/>
      <diagonal/>
    </border>
    <border>
      <left style="dotted">
        <color indexed="64"/>
      </left>
      <right style="dotted">
        <color rgb="FF548135"/>
      </right>
      <top style="dotted">
        <color rgb="FF548135"/>
      </top>
      <bottom style="dotted">
        <color rgb="FF548135"/>
      </bottom>
      <diagonal/>
    </border>
    <border>
      <left style="dotted">
        <color indexed="64"/>
      </left>
      <right style="dotted">
        <color rgb="FF548135"/>
      </right>
      <top style="dotted">
        <color rgb="FF548135"/>
      </top>
      <bottom style="dotted">
        <color indexed="64"/>
      </bottom>
      <diagonal/>
    </border>
    <border>
      <left/>
      <right/>
      <top style="dotted">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bottom style="dotted">
        <color indexed="64"/>
      </bottom>
      <diagonal/>
    </border>
    <border>
      <left/>
      <right style="dotted">
        <color auto="1"/>
      </right>
      <top/>
      <bottom/>
      <diagonal/>
    </border>
    <border>
      <left style="dotted">
        <color rgb="FF548135"/>
      </left>
      <right/>
      <top/>
      <bottom style="dotted">
        <color rgb="FF548135"/>
      </bottom>
      <diagonal/>
    </border>
    <border>
      <left/>
      <right/>
      <top/>
      <bottom style="dotted">
        <color rgb="FF548135"/>
      </bottom>
      <diagonal/>
    </border>
    <border>
      <left style="dotted">
        <color indexed="64"/>
      </left>
      <right style="dotted">
        <color indexed="64"/>
      </right>
      <top style="dotted">
        <color rgb="FF548135"/>
      </top>
      <bottom/>
      <diagonal/>
    </border>
    <border>
      <left style="dotted">
        <color indexed="64"/>
      </left>
      <right style="dotted">
        <color indexed="64"/>
      </right>
      <top/>
      <bottom style="dotted">
        <color rgb="FF548135"/>
      </bottom>
      <diagonal/>
    </border>
    <border>
      <left/>
      <right style="dotted">
        <color rgb="FF548135"/>
      </right>
      <top/>
      <bottom style="dotted">
        <color rgb="FF548135"/>
      </bottom>
      <diagonal/>
    </border>
    <border>
      <left style="dotted">
        <color indexed="64"/>
      </left>
      <right style="dotted">
        <color indexed="64"/>
      </right>
      <top style="dotted">
        <color rgb="FF548135"/>
      </top>
      <bottom style="dotted">
        <color indexed="64"/>
      </bottom>
      <diagonal/>
    </border>
    <border>
      <left style="dotted">
        <color indexed="64"/>
      </left>
      <right style="dotted">
        <color rgb="FF548135"/>
      </right>
      <top style="dotted">
        <color indexed="64"/>
      </top>
      <bottom style="dotted">
        <color indexed="64"/>
      </bottom>
      <diagonal/>
    </border>
    <border>
      <left style="dotted">
        <color rgb="FF548135"/>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rgb="FF548135"/>
      </left>
      <right style="dotted">
        <color rgb="FF548135"/>
      </right>
      <top style="dotted">
        <color indexed="64"/>
      </top>
      <bottom style="dotted">
        <color rgb="FF548135"/>
      </bottom>
      <diagonal/>
    </border>
    <border>
      <left style="dotted">
        <color rgb="FF548135"/>
      </left>
      <right style="dotted">
        <color rgb="FF548135"/>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style="dotted">
        <color indexed="64"/>
      </left>
      <right style="dotted">
        <color indexed="64"/>
      </right>
      <top style="dashed">
        <color theme="9" tint="-0.24994659260841701"/>
      </top>
      <bottom/>
      <diagonal/>
    </border>
    <border>
      <left style="dotted">
        <color indexed="64"/>
      </left>
      <right style="dotted">
        <color indexed="64"/>
      </right>
      <top/>
      <bottom style="dashed">
        <color theme="9" tint="-0.24994659260841701"/>
      </bottom>
      <diagonal/>
    </border>
    <border>
      <left style="dotted">
        <color rgb="FF548135"/>
      </left>
      <right/>
      <top/>
      <bottom style="thin">
        <color indexed="64"/>
      </bottom>
      <diagonal/>
    </border>
    <border>
      <left style="dotted">
        <color rgb="FF548135"/>
      </left>
      <right style="dotted">
        <color rgb="FF548135"/>
      </right>
      <top/>
      <bottom style="thin">
        <color indexed="64"/>
      </bottom>
      <diagonal/>
    </border>
    <border>
      <left/>
      <right/>
      <top/>
      <bottom style="thin">
        <color indexed="64"/>
      </bottom>
      <diagonal/>
    </border>
    <border>
      <left style="dotted">
        <color rgb="FF548135"/>
      </left>
      <right style="dotted">
        <color rgb="FF548135"/>
      </right>
      <top style="thin">
        <color indexed="64"/>
      </top>
      <bottom/>
      <diagonal/>
    </border>
    <border>
      <left style="dotted">
        <color rgb="FF548135"/>
      </left>
      <right/>
      <top style="thin">
        <color indexed="64"/>
      </top>
      <bottom/>
      <diagonal/>
    </border>
    <border>
      <left style="dotted">
        <color rgb="FF548135"/>
      </left>
      <right/>
      <top/>
      <bottom/>
      <diagonal/>
    </border>
    <border>
      <left style="dotted">
        <color rgb="FF548135"/>
      </left>
      <right/>
      <top style="dashed">
        <color theme="9" tint="-0.24994659260841701"/>
      </top>
      <bottom/>
      <diagonal/>
    </border>
  </borders>
  <cellStyleXfs count="36">
    <xf numFmtId="0" fontId="0" fillId="0" borderId="0"/>
    <xf numFmtId="0" fontId="4" fillId="0" borderId="0"/>
    <xf numFmtId="0" fontId="2"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0" fontId="3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cellStyleXfs>
  <cellXfs count="1093">
    <xf numFmtId="0" fontId="0" fillId="0" borderId="0" xfId="0"/>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horizontal="center" vertical="center"/>
    </xf>
    <xf numFmtId="0" fontId="0" fillId="0" borderId="4" xfId="0" applyBorder="1" applyAlignment="1">
      <alignment horizontal="center" vertical="center" textRotation="90"/>
    </xf>
    <xf numFmtId="0" fontId="1" fillId="0" borderId="5" xfId="0" applyFont="1" applyBorder="1" applyAlignment="1">
      <alignment horizontal="center" vertical="center" wrapText="1"/>
    </xf>
    <xf numFmtId="0" fontId="5" fillId="0" borderId="0" xfId="1" applyFont="1"/>
    <xf numFmtId="0" fontId="5" fillId="0" borderId="0" xfId="1" applyFont="1" applyAlignment="1">
      <alignment horizontal="center"/>
    </xf>
    <xf numFmtId="0" fontId="5" fillId="0" borderId="0" xfId="1" applyFont="1" applyAlignment="1">
      <alignment horizontal="center" vertical="center"/>
    </xf>
    <xf numFmtId="0" fontId="6" fillId="2" borderId="18" xfId="2" applyFont="1" applyFill="1" applyBorder="1" applyAlignment="1">
      <alignment horizontal="center" vertical="center" wrapText="1"/>
    </xf>
    <xf numFmtId="14" fontId="6" fillId="2" borderId="18" xfId="2" applyNumberFormat="1" applyFont="1" applyFill="1" applyBorder="1" applyAlignment="1">
      <alignment horizontal="center" vertical="center"/>
    </xf>
    <xf numFmtId="14" fontId="6" fillId="2" borderId="19" xfId="2" applyNumberFormat="1" applyFont="1" applyFill="1" applyBorder="1" applyAlignment="1">
      <alignment horizontal="center" vertical="center"/>
    </xf>
    <xf numFmtId="0" fontId="6" fillId="2" borderId="18" xfId="2" applyFont="1" applyFill="1" applyBorder="1" applyAlignment="1">
      <alignment vertical="center" wrapText="1"/>
    </xf>
    <xf numFmtId="0" fontId="6" fillId="2" borderId="20" xfId="2" applyFont="1" applyFill="1" applyBorder="1" applyAlignment="1">
      <alignment horizontal="left" vertical="center" wrapText="1"/>
    </xf>
    <xf numFmtId="0" fontId="6" fillId="2" borderId="21" xfId="2" applyFont="1" applyFill="1" applyBorder="1" applyAlignment="1">
      <alignment vertical="center" wrapText="1"/>
    </xf>
    <xf numFmtId="0" fontId="6" fillId="2" borderId="19" xfId="2" applyFont="1" applyFill="1" applyBorder="1" applyAlignment="1">
      <alignment horizontal="center" vertical="center" wrapText="1"/>
    </xf>
    <xf numFmtId="14" fontId="6" fillId="2" borderId="1" xfId="2" applyNumberFormat="1" applyFont="1" applyFill="1" applyBorder="1" applyAlignment="1">
      <alignment horizontal="center" vertical="center"/>
    </xf>
    <xf numFmtId="0" fontId="5" fillId="0" borderId="1" xfId="2" applyFont="1" applyBorder="1" applyAlignment="1">
      <alignment horizontal="center" vertical="center"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14" fontId="6" fillId="2" borderId="25" xfId="2" applyNumberFormat="1" applyFont="1" applyFill="1" applyBorder="1" applyAlignment="1">
      <alignment horizontal="center" vertical="center"/>
    </xf>
    <xf numFmtId="0" fontId="6" fillId="2" borderId="25" xfId="2" applyFont="1" applyFill="1" applyBorder="1" applyAlignment="1">
      <alignment vertical="center" wrapText="1"/>
    </xf>
    <xf numFmtId="0" fontId="6" fillId="2" borderId="25" xfId="2" applyFont="1" applyFill="1" applyBorder="1" applyAlignment="1">
      <alignment horizontal="left" vertical="center" wrapText="1"/>
    </xf>
    <xf numFmtId="0" fontId="5" fillId="3" borderId="25" xfId="2" applyFont="1" applyFill="1" applyBorder="1" applyAlignment="1">
      <alignment horizontal="center" vertical="center" wrapText="1"/>
    </xf>
    <xf numFmtId="0" fontId="5" fillId="0" borderId="29" xfId="2" applyFont="1" applyBorder="1" applyAlignment="1">
      <alignment horizontal="center" vertical="center" wrapText="1"/>
    </xf>
    <xf numFmtId="0" fontId="6" fillId="2" borderId="26" xfId="2" applyFont="1" applyFill="1" applyBorder="1" applyAlignment="1">
      <alignment horizontal="left" vertical="center" wrapText="1"/>
    </xf>
    <xf numFmtId="0" fontId="6" fillId="2" borderId="27" xfId="2" applyFont="1" applyFill="1" applyBorder="1" applyAlignment="1">
      <alignment vertical="center" wrapText="1"/>
    </xf>
    <xf numFmtId="0" fontId="6" fillId="2" borderId="30" xfId="2" applyFont="1" applyFill="1" applyBorder="1" applyAlignment="1">
      <alignment vertical="center" wrapText="1"/>
    </xf>
    <xf numFmtId="0" fontId="7" fillId="4" borderId="31" xfId="1" applyFont="1" applyFill="1" applyBorder="1" applyAlignment="1">
      <alignment horizontal="center" vertical="center" wrapText="1"/>
    </xf>
    <xf numFmtId="0" fontId="8" fillId="4" borderId="32" xfId="1" applyFont="1" applyFill="1" applyBorder="1" applyAlignment="1">
      <alignment horizontal="center" vertical="center" wrapText="1"/>
    </xf>
    <xf numFmtId="0" fontId="7" fillId="4" borderId="32" xfId="1" applyFont="1" applyFill="1" applyBorder="1" applyAlignment="1">
      <alignment horizontal="center" vertical="center" wrapText="1"/>
    </xf>
    <xf numFmtId="0" fontId="7" fillId="4" borderId="36" xfId="1" applyFont="1" applyFill="1" applyBorder="1" applyAlignment="1">
      <alignment horizontal="center" vertical="center" wrapText="1"/>
    </xf>
    <xf numFmtId="0" fontId="5" fillId="5" borderId="37" xfId="1" applyFont="1" applyFill="1" applyBorder="1" applyAlignment="1">
      <alignment horizontal="center"/>
    </xf>
    <xf numFmtId="0" fontId="6" fillId="0" borderId="0" xfId="1" applyFont="1" applyAlignment="1">
      <alignment horizontal="left" vertical="top" wrapText="1"/>
    </xf>
    <xf numFmtId="0" fontId="6" fillId="0" borderId="0" xfId="1" applyFont="1" applyAlignment="1">
      <alignment horizontal="center" vertical="center" wrapText="1"/>
    </xf>
    <xf numFmtId="0" fontId="7" fillId="0" borderId="0" xfId="1" applyFont="1" applyAlignment="1">
      <alignment vertical="center"/>
    </xf>
    <xf numFmtId="0" fontId="7" fillId="0" borderId="0" xfId="1" applyFont="1" applyAlignment="1">
      <alignment horizontal="center" vertical="center"/>
    </xf>
    <xf numFmtId="0" fontId="5" fillId="0" borderId="0" xfId="1" applyFont="1" applyAlignment="1">
      <alignment vertical="center"/>
    </xf>
    <xf numFmtId="0" fontId="5" fillId="0" borderId="49" xfId="1" applyFont="1" applyBorder="1" applyAlignment="1">
      <alignment vertical="center"/>
    </xf>
    <xf numFmtId="0" fontId="7" fillId="0" borderId="0" xfId="1" applyFont="1" applyAlignment="1">
      <alignment vertical="center" wrapText="1"/>
    </xf>
    <xf numFmtId="0" fontId="7" fillId="0" borderId="0" xfId="1" applyFont="1" applyAlignment="1">
      <alignment horizontal="center" vertical="center" wrapText="1"/>
    </xf>
    <xf numFmtId="0" fontId="5" fillId="0" borderId="59" xfId="1" applyFont="1" applyBorder="1"/>
    <xf numFmtId="1" fontId="11" fillId="0" borderId="63" xfId="6" applyNumberFormat="1" applyFont="1" applyBorder="1" applyAlignment="1" applyProtection="1">
      <alignment horizontal="center" vertical="center" textRotation="90"/>
    </xf>
    <xf numFmtId="1" fontId="11" fillId="0" borderId="65" xfId="6" applyNumberFormat="1" applyFont="1" applyFill="1" applyBorder="1" applyAlignment="1" applyProtection="1">
      <alignment vertical="center" textRotation="90"/>
    </xf>
    <xf numFmtId="1" fontId="11" fillId="0" borderId="62" xfId="6" applyNumberFormat="1" applyFont="1" applyFill="1" applyBorder="1" applyAlignment="1" applyProtection="1">
      <alignment vertical="center" textRotation="90"/>
    </xf>
    <xf numFmtId="0" fontId="12" fillId="0" borderId="63" xfId="7" applyFont="1" applyBorder="1" applyAlignment="1" applyProtection="1">
      <alignment horizontal="center" vertical="center" wrapText="1"/>
      <protection locked="0"/>
    </xf>
    <xf numFmtId="0" fontId="12" fillId="0" borderId="63" xfId="7" applyFont="1" applyBorder="1" applyAlignment="1" applyProtection="1">
      <alignment horizontal="left" vertical="center" wrapText="1"/>
      <protection locked="0"/>
    </xf>
    <xf numFmtId="0" fontId="14" fillId="0" borderId="63" xfId="8" applyFont="1" applyBorder="1" applyAlignment="1" applyProtection="1">
      <alignment horizontal="justify" vertical="center" wrapText="1"/>
      <protection locked="0"/>
    </xf>
    <xf numFmtId="0" fontId="22" fillId="0" borderId="0" xfId="9" applyFont="1" applyAlignment="1">
      <alignment horizontal="center" vertical="center" wrapText="1"/>
    </xf>
    <xf numFmtId="0" fontId="16" fillId="0" borderId="73" xfId="10" applyFont="1" applyBorder="1" applyAlignment="1">
      <alignment horizontal="left" vertical="center" wrapText="1"/>
    </xf>
    <xf numFmtId="0" fontId="24" fillId="0" borderId="0" xfId="10" applyFont="1" applyAlignment="1">
      <alignment wrapText="1"/>
    </xf>
    <xf numFmtId="0" fontId="11" fillId="0" borderId="74" xfId="9" applyFont="1" applyBorder="1" applyAlignment="1">
      <alignment horizontal="center" vertical="center" wrapText="1"/>
    </xf>
    <xf numFmtId="0" fontId="22" fillId="0" borderId="0" xfId="11" applyFont="1" applyAlignment="1">
      <alignment horizontal="center" vertical="center" wrapText="1"/>
    </xf>
    <xf numFmtId="0" fontId="18" fillId="0" borderId="81" xfId="12" applyFont="1" applyBorder="1" applyAlignment="1">
      <alignment vertical="center" wrapText="1"/>
    </xf>
    <xf numFmtId="0" fontId="24" fillId="0" borderId="0" xfId="13" applyFont="1" applyAlignment="1">
      <alignment vertical="center" wrapText="1"/>
    </xf>
    <xf numFmtId="0" fontId="0" fillId="0" borderId="0" xfId="0" applyAlignment="1">
      <alignment vertical="center"/>
    </xf>
    <xf numFmtId="0" fontId="12" fillId="0" borderId="70" xfId="0" applyFont="1" applyBorder="1" applyAlignment="1">
      <alignment vertical="center" wrapText="1"/>
    </xf>
    <xf numFmtId="0" fontId="12" fillId="0" borderId="70" xfId="0" applyFont="1" applyBorder="1" applyAlignment="1">
      <alignment horizontal="center" vertical="center" wrapText="1"/>
    </xf>
    <xf numFmtId="166" fontId="11" fillId="0" borderId="70" xfId="0" applyNumberFormat="1" applyFont="1" applyBorder="1" applyAlignment="1">
      <alignment horizontal="center" vertical="center" wrapText="1"/>
    </xf>
    <xf numFmtId="0" fontId="11" fillId="0" borderId="73" xfId="0" applyFont="1" applyBorder="1" applyAlignment="1">
      <alignment horizontal="center" vertical="center" wrapText="1"/>
    </xf>
    <xf numFmtId="0" fontId="16" fillId="0" borderId="73" xfId="24" applyFont="1" applyBorder="1" applyAlignment="1">
      <alignment horizontal="left" vertical="center" wrapText="1"/>
    </xf>
    <xf numFmtId="0" fontId="12" fillId="0" borderId="73" xfId="0" applyFont="1" applyBorder="1" applyAlignment="1">
      <alignment horizontal="center" vertical="center" textRotation="90" wrapText="1"/>
    </xf>
    <xf numFmtId="1" fontId="12" fillId="0" borderId="73" xfId="0" applyNumberFormat="1" applyFont="1" applyBorder="1" applyAlignment="1">
      <alignment horizontal="center" vertical="center" textRotation="90" wrapText="1"/>
    </xf>
    <xf numFmtId="0" fontId="12" fillId="0" borderId="70" xfId="0" applyFont="1" applyBorder="1" applyAlignment="1">
      <alignment horizontal="center" vertical="center" textRotation="90" wrapText="1"/>
    </xf>
    <xf numFmtId="0" fontId="12" fillId="0" borderId="73" xfId="0" applyFont="1" applyBorder="1" applyAlignment="1">
      <alignment horizontal="center" vertical="center" wrapText="1"/>
    </xf>
    <xf numFmtId="0" fontId="12" fillId="13" borderId="73" xfId="0" applyFont="1" applyFill="1" applyBorder="1" applyAlignment="1">
      <alignment horizontal="center" vertical="center" wrapText="1"/>
    </xf>
    <xf numFmtId="0" fontId="12" fillId="13" borderId="73" xfId="24" applyFont="1" applyFill="1" applyBorder="1" applyAlignment="1">
      <alignment horizontal="center" vertical="center" wrapText="1"/>
    </xf>
    <xf numFmtId="0" fontId="12" fillId="13" borderId="0" xfId="24" applyFont="1" applyFill="1" applyAlignment="1">
      <alignment horizontal="center" vertical="center" wrapText="1"/>
    </xf>
    <xf numFmtId="168" fontId="12" fillId="13" borderId="73" xfId="24" applyNumberFormat="1" applyFont="1" applyFill="1" applyBorder="1" applyAlignment="1">
      <alignment horizontal="center" vertical="center" wrapText="1"/>
    </xf>
    <xf numFmtId="0" fontId="12" fillId="0" borderId="73" xfId="24" applyFont="1" applyBorder="1" applyAlignment="1">
      <alignment horizontal="center" vertical="center" wrapText="1"/>
    </xf>
    <xf numFmtId="0" fontId="12" fillId="0" borderId="97" xfId="0" applyFont="1" applyBorder="1" applyAlignment="1">
      <alignment horizontal="center" vertical="center" wrapText="1"/>
    </xf>
    <xf numFmtId="0" fontId="11" fillId="0" borderId="0" xfId="0" applyFont="1" applyAlignment="1">
      <alignment vertical="center" wrapText="1"/>
    </xf>
    <xf numFmtId="0" fontId="11" fillId="0" borderId="68" xfId="0" applyFont="1" applyBorder="1" applyAlignment="1">
      <alignment vertical="center" wrapText="1"/>
    </xf>
    <xf numFmtId="0" fontId="11" fillId="0" borderId="0" xfId="0" applyFont="1" applyAlignment="1">
      <alignment wrapText="1"/>
    </xf>
    <xf numFmtId="0" fontId="11" fillId="0" borderId="70" xfId="0" applyFont="1" applyBorder="1" applyAlignment="1">
      <alignment vertical="center" wrapText="1"/>
    </xf>
    <xf numFmtId="0" fontId="11" fillId="0" borderId="70" xfId="0" applyFont="1" applyBorder="1" applyAlignment="1">
      <alignment horizontal="center" vertical="center" wrapText="1"/>
    </xf>
    <xf numFmtId="0" fontId="16" fillId="0" borderId="73" xfId="0" applyFont="1" applyBorder="1" applyAlignment="1">
      <alignment horizontal="left" vertical="center" wrapText="1"/>
    </xf>
    <xf numFmtId="0" fontId="11" fillId="13" borderId="73" xfId="24" applyFont="1" applyFill="1" applyBorder="1" applyAlignment="1">
      <alignment horizontal="center" vertical="center" wrapText="1"/>
    </xf>
    <xf numFmtId="0" fontId="11" fillId="0" borderId="98" xfId="0" applyFont="1" applyBorder="1" applyAlignment="1">
      <alignment horizontal="center" vertical="center" wrapText="1"/>
    </xf>
    <xf numFmtId="166" fontId="11" fillId="0" borderId="98" xfId="0" applyNumberFormat="1" applyFont="1" applyBorder="1" applyAlignment="1">
      <alignment horizontal="center" vertical="center" wrapText="1"/>
    </xf>
    <xf numFmtId="0" fontId="11" fillId="0" borderId="98" xfId="0" applyFont="1" applyBorder="1" applyAlignment="1">
      <alignment horizontal="center" vertical="center"/>
    </xf>
    <xf numFmtId="0" fontId="14" fillId="0" borderId="98" xfId="0" applyFont="1" applyBorder="1" applyAlignment="1" applyProtection="1">
      <alignment horizontal="justify" vertical="center" wrapText="1"/>
      <protection locked="0"/>
    </xf>
    <xf numFmtId="0" fontId="11" fillId="0" borderId="98" xfId="0" applyFont="1" applyBorder="1" applyAlignment="1">
      <alignment horizontal="center" vertical="center" textRotation="90"/>
    </xf>
    <xf numFmtId="0" fontId="11" fillId="0" borderId="98" xfId="0" applyFont="1" applyBorder="1" applyAlignment="1">
      <alignment horizontal="center" vertical="center" textRotation="90" wrapText="1"/>
    </xf>
    <xf numFmtId="1" fontId="11" fillId="0" borderId="98" xfId="0" applyNumberFormat="1" applyFont="1" applyBorder="1" applyAlignment="1">
      <alignment horizontal="center" vertical="center" textRotation="90"/>
    </xf>
    <xf numFmtId="0" fontId="12" fillId="0" borderId="98" xfId="0" applyFont="1" applyBorder="1" applyAlignment="1" applyProtection="1">
      <alignment horizontal="center" vertical="center" textRotation="90"/>
      <protection locked="0"/>
    </xf>
    <xf numFmtId="0" fontId="12" fillId="13" borderId="98" xfId="0" applyFont="1" applyFill="1" applyBorder="1" applyAlignment="1" applyProtection="1">
      <alignment horizontal="center" vertical="center" wrapText="1"/>
      <protection locked="0"/>
    </xf>
    <xf numFmtId="0" fontId="11" fillId="13" borderId="98" xfId="0" applyFont="1" applyFill="1" applyBorder="1" applyAlignment="1">
      <alignment horizontal="center" vertical="center" wrapText="1"/>
    </xf>
    <xf numFmtId="14" fontId="11" fillId="13" borderId="98" xfId="0" applyNumberFormat="1" applyFont="1" applyFill="1" applyBorder="1" applyAlignment="1">
      <alignment horizontal="center" vertical="center" wrapText="1"/>
    </xf>
    <xf numFmtId="0" fontId="11" fillId="0" borderId="100" xfId="0" applyFont="1" applyBorder="1" applyAlignment="1">
      <alignment horizontal="center" vertical="center" wrapText="1"/>
    </xf>
    <xf numFmtId="166" fontId="11" fillId="0" borderId="100" xfId="0" applyNumberFormat="1" applyFont="1" applyBorder="1" applyAlignment="1">
      <alignment horizontal="center" vertical="center" wrapText="1"/>
    </xf>
    <xf numFmtId="0" fontId="11" fillId="0" borderId="100" xfId="0" applyFont="1" applyBorder="1" applyAlignment="1">
      <alignment horizontal="center" vertical="center"/>
    </xf>
    <xf numFmtId="0" fontId="16" fillId="0" borderId="100" xfId="0" applyFont="1" applyBorder="1" applyAlignment="1">
      <alignment horizontal="left" vertical="center" wrapText="1"/>
    </xf>
    <xf numFmtId="0" fontId="12" fillId="0" borderId="100" xfId="0" applyFont="1" applyBorder="1" applyAlignment="1">
      <alignment horizontal="center" vertical="center" textRotation="90" wrapText="1"/>
    </xf>
    <xf numFmtId="1" fontId="12" fillId="0" borderId="100" xfId="0" applyNumberFormat="1" applyFont="1" applyBorder="1" applyAlignment="1">
      <alignment horizontal="center" vertical="center" textRotation="90" wrapText="1"/>
    </xf>
    <xf numFmtId="0" fontId="11" fillId="0" borderId="100" xfId="0" applyFont="1" applyBorder="1" applyAlignment="1">
      <alignment horizontal="center" vertical="center" textRotation="90"/>
    </xf>
    <xf numFmtId="0" fontId="11" fillId="13" borderId="100" xfId="0" applyFont="1" applyFill="1" applyBorder="1" applyAlignment="1">
      <alignment horizontal="center" vertical="center" wrapText="1"/>
    </xf>
    <xf numFmtId="14" fontId="11" fillId="13" borderId="100" xfId="0" applyNumberFormat="1" applyFont="1" applyFill="1" applyBorder="1" applyAlignment="1">
      <alignment horizontal="center" vertical="center" wrapText="1"/>
    </xf>
    <xf numFmtId="0" fontId="11" fillId="0" borderId="100" xfId="0" applyFont="1" applyBorder="1" applyAlignment="1">
      <alignment horizontal="center" vertical="center" textRotation="90" wrapText="1"/>
    </xf>
    <xf numFmtId="1" fontId="11" fillId="0" borderId="100" xfId="0" applyNumberFormat="1" applyFont="1" applyBorder="1" applyAlignment="1">
      <alignment horizontal="center" vertical="center" textRotation="90"/>
    </xf>
    <xf numFmtId="0" fontId="11" fillId="0" borderId="73" xfId="0" applyFont="1" applyBorder="1" applyAlignment="1">
      <alignment horizontal="center" vertical="center"/>
    </xf>
    <xf numFmtId="0" fontId="14" fillId="0" borderId="100" xfId="0" applyFont="1" applyBorder="1" applyAlignment="1" applyProtection="1">
      <alignment horizontal="justify" vertical="center" wrapText="1"/>
      <protection locked="0"/>
    </xf>
    <xf numFmtId="0" fontId="12" fillId="0" borderId="100" xfId="0" applyFont="1" applyBorder="1" applyAlignment="1" applyProtection="1">
      <alignment horizontal="center" vertical="center" textRotation="90"/>
      <protection locked="0"/>
    </xf>
    <xf numFmtId="0" fontId="12" fillId="13" borderId="100" xfId="0" applyFont="1" applyFill="1" applyBorder="1" applyAlignment="1" applyProtection="1">
      <alignment horizontal="center" vertical="center" wrapText="1"/>
      <protection locked="0"/>
    </xf>
    <xf numFmtId="0" fontId="0" fillId="0" borderId="0" xfId="0" applyAlignment="1">
      <alignment horizontal="center"/>
    </xf>
    <xf numFmtId="14" fontId="11" fillId="0" borderId="100" xfId="0" applyNumberFormat="1" applyFont="1" applyBorder="1" applyAlignment="1">
      <alignment horizontal="center" vertical="center" wrapText="1"/>
    </xf>
    <xf numFmtId="0" fontId="11" fillId="0" borderId="101" xfId="0" applyFont="1" applyBorder="1" applyAlignment="1">
      <alignment horizontal="center" vertical="center" wrapText="1"/>
    </xf>
    <xf numFmtId="166" fontId="11" fillId="0" borderId="101" xfId="0" applyNumberFormat="1" applyFont="1" applyBorder="1" applyAlignment="1">
      <alignment horizontal="center" vertical="center" wrapText="1"/>
    </xf>
    <xf numFmtId="0" fontId="11" fillId="0" borderId="101" xfId="0" applyFont="1" applyBorder="1" applyAlignment="1">
      <alignment horizontal="center" vertical="center"/>
    </xf>
    <xf numFmtId="0" fontId="16" fillId="0" borderId="101" xfId="0" applyFont="1" applyBorder="1" applyAlignment="1">
      <alignment horizontal="left" vertical="center" wrapText="1"/>
    </xf>
    <xf numFmtId="0" fontId="11" fillId="0" borderId="101" xfId="0" applyFont="1" applyBorder="1" applyAlignment="1">
      <alignment horizontal="center" vertical="center" textRotation="90"/>
    </xf>
    <xf numFmtId="0" fontId="11" fillId="0" borderId="101" xfId="0" applyFont="1" applyBorder="1" applyAlignment="1">
      <alignment horizontal="center" vertical="center" textRotation="90" wrapText="1"/>
    </xf>
    <xf numFmtId="1" fontId="11" fillId="0" borderId="101" xfId="0" applyNumberFormat="1" applyFont="1" applyBorder="1" applyAlignment="1">
      <alignment horizontal="center" vertical="center" textRotation="90"/>
    </xf>
    <xf numFmtId="0" fontId="12" fillId="0" borderId="101" xfId="0" applyFont="1" applyBorder="1" applyAlignment="1" applyProtection="1">
      <alignment horizontal="center" vertical="center" textRotation="90"/>
      <protection locked="0"/>
    </xf>
    <xf numFmtId="0" fontId="12" fillId="0" borderId="101" xfId="0" applyFont="1" applyBorder="1" applyAlignment="1" applyProtection="1">
      <alignment horizontal="center" vertical="center" wrapText="1"/>
      <protection locked="0"/>
    </xf>
    <xf numFmtId="14" fontId="11" fillId="0" borderId="101" xfId="0" applyNumberFormat="1" applyFont="1" applyBorder="1" applyAlignment="1">
      <alignment horizontal="center" vertical="center" wrapText="1"/>
    </xf>
    <xf numFmtId="0" fontId="12" fillId="0" borderId="64" xfId="0" applyFont="1" applyBorder="1" applyAlignment="1" applyProtection="1">
      <alignment horizontal="center" vertical="center" wrapText="1"/>
      <protection locked="0"/>
    </xf>
    <xf numFmtId="0" fontId="16" fillId="0" borderId="63" xfId="0" applyFont="1" applyBorder="1" applyAlignment="1" applyProtection="1">
      <alignment horizontal="justify" vertical="center" wrapText="1"/>
      <protection locked="0"/>
    </xf>
    <xf numFmtId="0" fontId="11" fillId="0" borderId="73" xfId="0" applyFont="1" applyBorder="1" applyAlignment="1">
      <alignment horizontal="center" vertical="center" textRotation="90"/>
    </xf>
    <xf numFmtId="0" fontId="12" fillId="0" borderId="63" xfId="0" applyFont="1" applyBorder="1" applyAlignment="1" applyProtection="1">
      <alignment horizontal="center" vertical="center" textRotation="90"/>
      <protection locked="0"/>
    </xf>
    <xf numFmtId="0" fontId="11" fillId="0" borderId="73" xfId="0" applyFont="1" applyBorder="1" applyAlignment="1">
      <alignment horizontal="center" vertical="center" textRotation="90" wrapText="1"/>
    </xf>
    <xf numFmtId="1" fontId="11" fillId="0" borderId="73" xfId="0" applyNumberFormat="1" applyFont="1" applyBorder="1" applyAlignment="1">
      <alignment horizontal="center" vertical="center" textRotation="90"/>
    </xf>
    <xf numFmtId="0" fontId="11" fillId="0" borderId="70" xfId="0" applyFont="1" applyBorder="1" applyAlignment="1">
      <alignment horizontal="center" vertical="center" textRotation="90"/>
    </xf>
    <xf numFmtId="0" fontId="12" fillId="0" borderId="64" xfId="0" applyFont="1" applyBorder="1" applyAlignment="1" applyProtection="1">
      <alignment horizontal="center" vertical="center" textRotation="90"/>
      <protection locked="0"/>
    </xf>
    <xf numFmtId="0" fontId="12" fillId="0" borderId="63" xfId="0" applyFont="1" applyBorder="1" applyAlignment="1" applyProtection="1">
      <alignment horizontal="center" vertical="center" wrapText="1"/>
      <protection locked="0"/>
    </xf>
    <xf numFmtId="0" fontId="12" fillId="13" borderId="63" xfId="0" applyFont="1" applyFill="1" applyBorder="1" applyAlignment="1" applyProtection="1">
      <alignment horizontal="center" vertical="center" wrapText="1"/>
      <protection locked="0"/>
    </xf>
    <xf numFmtId="14" fontId="12" fillId="13" borderId="63" xfId="0" applyNumberFormat="1" applyFont="1" applyFill="1" applyBorder="1" applyAlignment="1" applyProtection="1">
      <alignment horizontal="center" vertical="center" wrapText="1"/>
      <protection locked="0"/>
    </xf>
    <xf numFmtId="14" fontId="11" fillId="0" borderId="73" xfId="0" applyNumberFormat="1" applyFont="1" applyBorder="1" applyAlignment="1">
      <alignment horizontal="center" vertical="center"/>
    </xf>
    <xf numFmtId="0" fontId="14" fillId="0" borderId="63" xfId="0" applyFont="1" applyBorder="1" applyAlignment="1" applyProtection="1">
      <alignment horizontal="justify" vertical="center" wrapText="1"/>
      <protection locked="0"/>
    </xf>
    <xf numFmtId="0" fontId="14" fillId="0" borderId="73" xfId="0" applyFont="1" applyBorder="1" applyAlignment="1">
      <alignment horizontal="left" vertical="center" wrapText="1"/>
    </xf>
    <xf numFmtId="168" fontId="12" fillId="0" borderId="73" xfId="0" applyNumberFormat="1" applyFont="1" applyBorder="1" applyAlignment="1">
      <alignment horizontal="center" vertical="center" wrapText="1"/>
    </xf>
    <xf numFmtId="1" fontId="11" fillId="0" borderId="73" xfId="0" applyNumberFormat="1" applyFont="1" applyBorder="1" applyAlignment="1">
      <alignment horizontal="center" vertical="center" textRotation="90" wrapText="1"/>
    </xf>
    <xf numFmtId="0" fontId="11" fillId="0" borderId="70" xfId="0" applyFont="1" applyBorder="1" applyAlignment="1">
      <alignment horizontal="center" vertical="center" textRotation="90" wrapText="1"/>
    </xf>
    <xf numFmtId="0" fontId="27" fillId="13" borderId="73" xfId="0" applyFont="1" applyFill="1" applyBorder="1" applyAlignment="1">
      <alignment horizontal="center" vertical="center" wrapText="1"/>
    </xf>
    <xf numFmtId="168" fontId="12" fillId="13" borderId="73" xfId="0" applyNumberFormat="1" applyFont="1" applyFill="1" applyBorder="1" applyAlignment="1">
      <alignment horizontal="center" vertical="center" wrapText="1"/>
    </xf>
    <xf numFmtId="168" fontId="11" fillId="0" borderId="73" xfId="0" applyNumberFormat="1" applyFont="1" applyBorder="1" applyAlignment="1">
      <alignment horizontal="center" vertical="center" wrapText="1"/>
    </xf>
    <xf numFmtId="0" fontId="11" fillId="0" borderId="74" xfId="0" applyFont="1" applyBorder="1" applyAlignment="1">
      <alignment vertical="center" wrapText="1"/>
    </xf>
    <xf numFmtId="14" fontId="12" fillId="0" borderId="63" xfId="0" applyNumberFormat="1" applyFont="1" applyBorder="1" applyAlignment="1" applyProtection="1">
      <alignment horizontal="center" vertical="center" wrapText="1"/>
      <protection locked="0"/>
    </xf>
    <xf numFmtId="0" fontId="11" fillId="13" borderId="73" xfId="0" applyFont="1" applyFill="1" applyBorder="1" applyAlignment="1">
      <alignment horizontal="center" vertical="center" wrapText="1"/>
    </xf>
    <xf numFmtId="0" fontId="31" fillId="0" borderId="73" xfId="0" applyFont="1" applyBorder="1" applyAlignment="1">
      <alignment horizontal="left" vertical="center" wrapText="1"/>
    </xf>
    <xf numFmtId="0" fontId="31" fillId="0" borderId="73" xfId="0" applyFont="1" applyBorder="1" applyAlignment="1">
      <alignment horizontal="center" vertical="center" wrapText="1"/>
    </xf>
    <xf numFmtId="0" fontId="11" fillId="0" borderId="68" xfId="0" applyFont="1" applyBorder="1" applyAlignment="1">
      <alignment horizontal="center" vertical="top" wrapText="1"/>
    </xf>
    <xf numFmtId="0" fontId="22" fillId="0" borderId="0" xfId="0" applyFont="1" applyAlignment="1">
      <alignment horizontal="center" wrapText="1"/>
    </xf>
    <xf numFmtId="0" fontId="14" fillId="3" borderId="73" xfId="21" applyFont="1" applyFill="1" applyBorder="1" applyAlignment="1">
      <alignment horizontal="left" vertical="center" wrapText="1"/>
    </xf>
    <xf numFmtId="0" fontId="11" fillId="3" borderId="70" xfId="0" applyFont="1" applyFill="1" applyBorder="1" applyAlignment="1">
      <alignment horizontal="center" vertical="center" textRotation="90" wrapText="1"/>
    </xf>
    <xf numFmtId="0" fontId="11" fillId="3" borderId="73" xfId="21" applyFont="1" applyFill="1" applyBorder="1" applyAlignment="1">
      <alignment horizontal="left" vertical="center" wrapText="1"/>
    </xf>
    <xf numFmtId="0" fontId="11" fillId="3" borderId="73" xfId="21" applyFont="1" applyFill="1" applyBorder="1" applyAlignment="1">
      <alignment horizontal="center" vertical="center" wrapText="1"/>
    </xf>
    <xf numFmtId="0" fontId="12" fillId="13" borderId="73" xfId="25" applyFont="1" applyFill="1" applyBorder="1" applyAlignment="1">
      <alignment horizontal="center" vertical="center" wrapText="1"/>
    </xf>
    <xf numFmtId="168" fontId="11" fillId="13" borderId="73" xfId="25" applyNumberFormat="1" applyFont="1" applyFill="1" applyBorder="1" applyAlignment="1">
      <alignment horizontal="center" vertical="center" wrapText="1"/>
    </xf>
    <xf numFmtId="168" fontId="12" fillId="13" borderId="73" xfId="25" applyNumberFormat="1" applyFont="1" applyFill="1" applyBorder="1" applyAlignment="1">
      <alignment horizontal="center" vertical="center" wrapText="1"/>
    </xf>
    <xf numFmtId="0" fontId="30" fillId="15" borderId="0" xfId="0" applyFont="1" applyFill="1" applyAlignment="1">
      <alignment horizontal="center" vertical="center"/>
    </xf>
    <xf numFmtId="0" fontId="18" fillId="0" borderId="68" xfId="0" applyFont="1" applyBorder="1" applyAlignment="1">
      <alignment horizontal="center" wrapText="1"/>
    </xf>
    <xf numFmtId="0" fontId="11" fillId="0" borderId="68" xfId="0" applyFont="1" applyBorder="1" applyAlignment="1">
      <alignment horizontal="center" vertical="center" wrapText="1"/>
    </xf>
    <xf numFmtId="0" fontId="12" fillId="3" borderId="73" xfId="21" applyFont="1" applyFill="1" applyBorder="1" applyAlignment="1">
      <alignment horizontal="center" vertical="center" wrapText="1"/>
    </xf>
    <xf numFmtId="15" fontId="12" fillId="13" borderId="73" xfId="25" applyNumberFormat="1" applyFont="1" applyFill="1" applyBorder="1" applyAlignment="1">
      <alignment horizontal="center" vertical="center" wrapText="1"/>
    </xf>
    <xf numFmtId="0" fontId="11" fillId="0" borderId="0" xfId="0" applyFont="1" applyAlignment="1">
      <alignment horizontal="center" vertical="center" wrapText="1"/>
    </xf>
    <xf numFmtId="168" fontId="11" fillId="13" borderId="73" xfId="26" applyNumberFormat="1" applyFont="1" applyFill="1" applyBorder="1" applyAlignment="1">
      <alignment horizontal="center" vertical="center" wrapText="1"/>
    </xf>
    <xf numFmtId="0" fontId="11" fillId="13" borderId="70" xfId="27" applyFont="1" applyFill="1" applyBorder="1" applyAlignment="1">
      <alignment horizontal="center" vertical="center" wrapText="1"/>
    </xf>
    <xf numFmtId="0" fontId="18" fillId="0" borderId="0" xfId="0" applyFont="1"/>
    <xf numFmtId="0" fontId="18" fillId="0" borderId="0" xfId="0" applyFont="1" applyAlignment="1">
      <alignment horizontal="center"/>
    </xf>
    <xf numFmtId="0" fontId="12" fillId="0" borderId="73" xfId="14" applyFont="1" applyBorder="1" applyAlignment="1">
      <alignment horizontal="center" vertical="center" wrapText="1"/>
    </xf>
    <xf numFmtId="0" fontId="12" fillId="0" borderId="70" xfId="14" applyFont="1" applyBorder="1" applyAlignment="1">
      <alignment horizontal="center" vertical="center" wrapText="1"/>
    </xf>
    <xf numFmtId="0" fontId="14" fillId="0" borderId="73" xfId="14" applyFont="1" applyBorder="1" applyAlignment="1">
      <alignment horizontal="left" vertical="center" wrapText="1"/>
    </xf>
    <xf numFmtId="0" fontId="12" fillId="0" borderId="73" xfId="14" applyFont="1" applyBorder="1" applyAlignment="1">
      <alignment horizontal="left" vertical="center" wrapText="1"/>
    </xf>
    <xf numFmtId="0" fontId="40" fillId="13" borderId="73" xfId="14" applyFont="1" applyFill="1" applyBorder="1" applyAlignment="1">
      <alignment horizontal="center" vertical="center" wrapText="1"/>
    </xf>
    <xf numFmtId="0" fontId="12" fillId="13" borderId="73" xfId="14" applyFont="1" applyFill="1" applyBorder="1" applyAlignment="1">
      <alignment horizontal="center" vertical="center" wrapText="1"/>
    </xf>
    <xf numFmtId="168" fontId="40" fillId="13" borderId="73" xfId="14" applyNumberFormat="1" applyFont="1" applyFill="1" applyBorder="1" applyAlignment="1">
      <alignment horizontal="center" vertical="center" wrapText="1"/>
    </xf>
    <xf numFmtId="0" fontId="11" fillId="13" borderId="70" xfId="0" applyFont="1" applyFill="1" applyBorder="1" applyAlignment="1">
      <alignment horizontal="center" vertical="center" wrapText="1"/>
    </xf>
    <xf numFmtId="0" fontId="27" fillId="0" borderId="68" xfId="14" applyFont="1" applyBorder="1" applyAlignment="1">
      <alignment horizontal="center" vertical="center" wrapText="1"/>
    </xf>
    <xf numFmtId="0" fontId="12" fillId="0" borderId="68" xfId="14" applyFont="1" applyBorder="1" applyAlignment="1">
      <alignment horizontal="center" vertical="center" wrapText="1"/>
    </xf>
    <xf numFmtId="0" fontId="40" fillId="16" borderId="73" xfId="28" applyFont="1" applyFill="1" applyBorder="1" applyAlignment="1">
      <alignment horizontal="center" vertical="center" wrapText="1"/>
    </xf>
    <xf numFmtId="168" fontId="40" fillId="13" borderId="73" xfId="28" applyNumberFormat="1" applyFont="1" applyFill="1" applyBorder="1" applyAlignment="1">
      <alignment horizontal="center" vertical="center" wrapText="1"/>
    </xf>
    <xf numFmtId="0" fontId="12" fillId="16" borderId="73" xfId="28" applyFont="1" applyFill="1" applyBorder="1" applyAlignment="1">
      <alignment horizontal="center" vertical="center" wrapText="1"/>
    </xf>
    <xf numFmtId="0" fontId="11" fillId="0" borderId="68" xfId="14" applyFont="1" applyBorder="1" applyAlignment="1">
      <alignment horizontal="center" vertical="center" wrapText="1"/>
    </xf>
    <xf numFmtId="0" fontId="16" fillId="0" borderId="73" xfId="14" applyFont="1" applyBorder="1" applyAlignment="1">
      <alignment horizontal="left" vertical="center" wrapText="1"/>
    </xf>
    <xf numFmtId="0" fontId="11" fillId="0" borderId="73" xfId="14" applyFont="1" applyBorder="1" applyAlignment="1">
      <alignment horizontal="left" vertical="center" wrapText="1"/>
    </xf>
    <xf numFmtId="0" fontId="11" fillId="0" borderId="73" xfId="14" applyFont="1" applyBorder="1" applyAlignment="1">
      <alignment horizontal="center" vertical="center" wrapText="1"/>
    </xf>
    <xf numFmtId="0" fontId="12" fillId="0" borderId="74" xfId="14" applyFont="1" applyBorder="1" applyAlignment="1">
      <alignment horizontal="center" vertical="center" wrapText="1"/>
    </xf>
    <xf numFmtId="0" fontId="11" fillId="0" borderId="74" xfId="0" applyFont="1" applyBorder="1" applyAlignment="1">
      <alignment horizontal="center" vertical="center" wrapText="1"/>
    </xf>
    <xf numFmtId="0" fontId="12" fillId="3" borderId="73" xfId="14" applyFont="1" applyFill="1" applyBorder="1" applyAlignment="1">
      <alignment horizontal="left" vertical="center" wrapText="1"/>
    </xf>
    <xf numFmtId="0" fontId="12" fillId="3" borderId="73" xfId="14" applyFont="1" applyFill="1" applyBorder="1" applyAlignment="1">
      <alignment horizontal="center" vertical="center" wrapText="1"/>
    </xf>
    <xf numFmtId="0" fontId="11" fillId="0" borderId="73" xfId="0" applyFont="1" applyBorder="1" applyAlignment="1">
      <alignment horizontal="left" vertical="center" wrapText="1"/>
    </xf>
    <xf numFmtId="0" fontId="12" fillId="3" borderId="70" xfId="14" applyFont="1" applyFill="1" applyBorder="1" applyAlignment="1">
      <alignment horizontal="center" vertical="center" wrapText="1"/>
    </xf>
    <xf numFmtId="0" fontId="25" fillId="0" borderId="0" xfId="14" applyFont="1" applyAlignment="1">
      <alignment horizontal="left" wrapText="1"/>
    </xf>
    <xf numFmtId="0" fontId="12" fillId="0" borderId="70" xfId="14" applyFont="1" applyBorder="1" applyAlignment="1">
      <alignment horizontal="center" vertical="center" textRotation="90" wrapText="1"/>
    </xf>
    <xf numFmtId="0" fontId="12" fillId="13" borderId="73" xfId="28" applyFont="1" applyFill="1" applyBorder="1" applyAlignment="1">
      <alignment horizontal="center" vertical="center" wrapText="1"/>
    </xf>
    <xf numFmtId="0" fontId="25" fillId="10" borderId="0" xfId="14" applyFont="1" applyFill="1" applyAlignment="1">
      <alignment horizontal="left" wrapText="1"/>
    </xf>
    <xf numFmtId="0" fontId="40" fillId="13" borderId="73" xfId="28" applyFont="1" applyFill="1" applyBorder="1" applyAlignment="1">
      <alignment horizontal="center" vertical="center" wrapText="1"/>
    </xf>
    <xf numFmtId="0" fontId="16" fillId="0" borderId="71" xfId="14" applyFont="1" applyBorder="1" applyAlignment="1">
      <alignment vertical="center" wrapText="1"/>
    </xf>
    <xf numFmtId="0" fontId="12" fillId="3" borderId="64" xfId="0" applyFont="1" applyFill="1" applyBorder="1" applyAlignment="1" applyProtection="1">
      <alignment horizontal="center" vertical="center" textRotation="90"/>
      <protection locked="0"/>
    </xf>
    <xf numFmtId="0" fontId="12" fillId="3" borderId="64" xfId="0" applyFont="1" applyFill="1" applyBorder="1" applyAlignment="1">
      <alignment horizontal="center" vertical="center" textRotation="90"/>
    </xf>
    <xf numFmtId="0" fontId="11" fillId="3" borderId="64" xfId="0" applyFont="1" applyFill="1" applyBorder="1" applyAlignment="1">
      <alignment horizontal="center" vertical="center" textRotation="90"/>
    </xf>
    <xf numFmtId="0" fontId="12" fillId="3" borderId="64" xfId="0" applyFont="1" applyFill="1" applyBorder="1" applyAlignment="1" applyProtection="1">
      <alignment horizontal="center" vertical="center" textRotation="90" wrapText="1"/>
      <protection locked="0"/>
    </xf>
    <xf numFmtId="0" fontId="12" fillId="0" borderId="103" xfId="14" applyFont="1" applyBorder="1" applyAlignment="1">
      <alignment horizontal="center" vertical="center" textRotation="90" wrapText="1"/>
    </xf>
    <xf numFmtId="0" fontId="11" fillId="15" borderId="70" xfId="0" applyFont="1" applyFill="1" applyBorder="1" applyAlignment="1">
      <alignment horizontal="center" vertical="center" wrapText="1"/>
    </xf>
    <xf numFmtId="0" fontId="14" fillId="0" borderId="71" xfId="14" applyFont="1" applyBorder="1" applyAlignment="1">
      <alignment vertical="center" wrapText="1"/>
    </xf>
    <xf numFmtId="0" fontId="27" fillId="0" borderId="0" xfId="14" applyFont="1" applyAlignment="1">
      <alignment horizontal="left" vertical="center" wrapText="1"/>
    </xf>
    <xf numFmtId="0" fontId="27" fillId="0" borderId="0" xfId="14" applyFont="1" applyAlignment="1">
      <alignment horizontal="center" vertical="center" wrapText="1"/>
    </xf>
    <xf numFmtId="0" fontId="12" fillId="10" borderId="73" xfId="28" applyFont="1" applyFill="1" applyBorder="1" applyAlignment="1">
      <alignment horizontal="center" vertical="center" wrapText="1"/>
    </xf>
    <xf numFmtId="0" fontId="26" fillId="0" borderId="0" xfId="14" applyFont="1" applyAlignment="1">
      <alignment horizontal="left" wrapText="1"/>
    </xf>
    <xf numFmtId="0" fontId="12" fillId="0" borderId="70" xfId="14" applyFont="1" applyBorder="1" applyAlignment="1">
      <alignment horizontal="left" vertical="center" wrapText="1"/>
    </xf>
    <xf numFmtId="0" fontId="12" fillId="0" borderId="68" xfId="0" applyFont="1" applyBorder="1" applyAlignment="1">
      <alignment vertical="center" wrapText="1"/>
    </xf>
    <xf numFmtId="168" fontId="12" fillId="9" borderId="73" xfId="0" applyNumberFormat="1" applyFont="1" applyFill="1" applyBorder="1" applyAlignment="1">
      <alignment horizontal="center" vertical="center" wrapText="1"/>
    </xf>
    <xf numFmtId="0" fontId="12" fillId="0" borderId="73" xfId="0" applyFont="1" applyBorder="1" applyAlignment="1">
      <alignment horizontal="left" vertical="center" wrapText="1"/>
    </xf>
    <xf numFmtId="0" fontId="12" fillId="0" borderId="68" xfId="14" applyFont="1" applyBorder="1" applyAlignment="1">
      <alignment vertical="center" wrapText="1"/>
    </xf>
    <xf numFmtId="0" fontId="14" fillId="0" borderId="63" xfId="18" applyFont="1" applyBorder="1" applyAlignment="1" applyProtection="1">
      <alignment horizontal="justify" vertical="center" wrapText="1"/>
      <protection locked="0"/>
    </xf>
    <xf numFmtId="0" fontId="12" fillId="15" borderId="73" xfId="28" applyFont="1" applyFill="1" applyBorder="1" applyAlignment="1">
      <alignment horizontal="center" vertical="center" wrapText="1"/>
    </xf>
    <xf numFmtId="0" fontId="12" fillId="13" borderId="73" xfId="29" applyFont="1" applyFill="1" applyBorder="1" applyAlignment="1">
      <alignment horizontal="center" vertical="center" wrapText="1"/>
    </xf>
    <xf numFmtId="168" fontId="12" fillId="13" borderId="73" xfId="29" applyNumberFormat="1" applyFont="1" applyFill="1" applyBorder="1" applyAlignment="1">
      <alignment horizontal="center" vertical="center" wrapText="1"/>
    </xf>
    <xf numFmtId="0" fontId="12" fillId="0" borderId="63" xfId="15" applyFont="1" applyBorder="1" applyAlignment="1" applyProtection="1">
      <alignment horizontal="left" vertical="center" wrapText="1"/>
      <protection locked="0"/>
    </xf>
    <xf numFmtId="0" fontId="12" fillId="15" borderId="63" xfId="30" applyFont="1" applyFill="1" applyBorder="1" applyAlignment="1" applyProtection="1">
      <alignment horizontal="center" vertical="center" wrapText="1"/>
      <protection locked="0"/>
    </xf>
    <xf numFmtId="0" fontId="12" fillId="0" borderId="64" xfId="17" applyFont="1" applyBorder="1" applyAlignment="1" applyProtection="1">
      <alignment horizontal="center" vertical="center" wrapText="1"/>
      <protection locked="0"/>
    </xf>
    <xf numFmtId="0" fontId="14" fillId="0" borderId="63" xfId="16" applyFont="1" applyBorder="1" applyAlignment="1" applyProtection="1">
      <alignment horizontal="justify" vertical="center" wrapText="1"/>
      <protection locked="0"/>
    </xf>
    <xf numFmtId="0" fontId="12" fillId="13" borderId="63" xfId="31" applyFont="1" applyFill="1" applyBorder="1" applyAlignment="1" applyProtection="1">
      <alignment horizontal="center" vertical="center" wrapText="1"/>
      <protection locked="0"/>
    </xf>
    <xf numFmtId="0" fontId="12" fillId="0" borderId="63" xfId="15" applyFont="1" applyBorder="1" applyAlignment="1" applyProtection="1">
      <alignment horizontal="center" vertical="center" wrapText="1"/>
      <protection locked="0"/>
    </xf>
    <xf numFmtId="168" fontId="12" fillId="0" borderId="73" xfId="14" applyNumberFormat="1" applyFont="1" applyBorder="1" applyAlignment="1">
      <alignment horizontal="center" vertical="center" wrapText="1"/>
    </xf>
    <xf numFmtId="0" fontId="11" fillId="17" borderId="74" xfId="0" applyFont="1" applyFill="1" applyBorder="1" applyAlignment="1">
      <alignment vertical="center" wrapText="1"/>
    </xf>
    <xf numFmtId="0" fontId="15" fillId="0" borderId="70" xfId="0" applyFont="1" applyBorder="1" applyAlignment="1">
      <alignment horizontal="center" vertical="center" wrapText="1"/>
    </xf>
    <xf numFmtId="9" fontId="11" fillId="0" borderId="70" xfId="0" applyNumberFormat="1" applyFont="1" applyBorder="1" applyAlignment="1">
      <alignment horizontal="center" vertical="center" wrapText="1"/>
    </xf>
    <xf numFmtId="167" fontId="11" fillId="0" borderId="70" xfId="0" applyNumberFormat="1" applyFont="1" applyBorder="1" applyAlignment="1">
      <alignment horizontal="center" vertical="center" wrapText="1"/>
    </xf>
    <xf numFmtId="0" fontId="15" fillId="0" borderId="70" xfId="0" applyFont="1" applyBorder="1" applyAlignment="1">
      <alignment horizontal="center" vertical="center" textRotation="90" wrapText="1"/>
    </xf>
    <xf numFmtId="0" fontId="22" fillId="0" borderId="0" xfId="0" applyFont="1" applyAlignment="1">
      <alignment horizontal="center" vertical="center" wrapText="1"/>
    </xf>
    <xf numFmtId="14" fontId="11" fillId="0" borderId="73" xfId="0" applyNumberFormat="1" applyFont="1" applyBorder="1" applyAlignment="1">
      <alignment horizontal="center" vertical="center" wrapText="1"/>
    </xf>
    <xf numFmtId="0" fontId="18" fillId="0" borderId="81" xfId="12" applyFont="1" applyBorder="1" applyAlignment="1">
      <alignment horizontal="center" vertical="center" wrapText="1"/>
    </xf>
    <xf numFmtId="0" fontId="41" fillId="13" borderId="81" xfId="32" applyFont="1" applyFill="1" applyBorder="1" applyAlignment="1">
      <alignment horizontal="center" vertical="center" wrapText="1"/>
    </xf>
    <xf numFmtId="14" fontId="12" fillId="13" borderId="81" xfId="32" applyNumberFormat="1" applyFont="1" applyFill="1" applyBorder="1" applyAlignment="1" applyProtection="1">
      <alignment horizontal="center" vertical="center" wrapText="1"/>
      <protection locked="0"/>
    </xf>
    <xf numFmtId="0" fontId="11" fillId="13" borderId="73" xfId="0" applyFont="1" applyFill="1" applyBorder="1" applyAlignment="1">
      <alignment horizontal="center" vertical="center"/>
    </xf>
    <xf numFmtId="0" fontId="24" fillId="0" borderId="0" xfId="0" applyFont="1" applyAlignment="1">
      <alignment wrapText="1"/>
    </xf>
    <xf numFmtId="0" fontId="18" fillId="0" borderId="80" xfId="0" applyFont="1" applyBorder="1" applyAlignment="1">
      <alignment wrapText="1"/>
    </xf>
    <xf numFmtId="0" fontId="18" fillId="0" borderId="0" xfId="0" applyFont="1" applyAlignment="1">
      <alignment horizontal="center" wrapText="1"/>
    </xf>
    <xf numFmtId="168" fontId="22" fillId="0" borderId="0" xfId="0" applyNumberFormat="1" applyFont="1" applyAlignment="1">
      <alignment horizontal="center" vertical="center" wrapText="1"/>
    </xf>
    <xf numFmtId="0" fontId="11" fillId="0" borderId="79"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7" xfId="0" applyFont="1" applyBorder="1" applyAlignment="1">
      <alignment horizontal="center" vertical="center" wrapText="1"/>
    </xf>
    <xf numFmtId="0" fontId="23" fillId="0" borderId="0" xfId="0" applyFont="1"/>
    <xf numFmtId="0" fontId="12" fillId="13" borderId="76" xfId="0" applyFont="1" applyFill="1" applyBorder="1" applyAlignment="1">
      <alignment horizontal="center" vertical="center" wrapText="1"/>
    </xf>
    <xf numFmtId="0" fontId="21" fillId="0" borderId="0" xfId="0" applyFont="1" applyAlignment="1">
      <alignment vertical="center" wrapText="1"/>
    </xf>
    <xf numFmtId="0" fontId="11" fillId="0" borderId="70" xfId="0" applyFont="1" applyBorder="1" applyAlignment="1">
      <alignment horizontal="center" vertical="center"/>
    </xf>
    <xf numFmtId="9" fontId="11" fillId="0" borderId="70" xfId="0" applyNumberFormat="1" applyFont="1" applyBorder="1" applyAlignment="1">
      <alignment horizontal="center" vertical="center"/>
    </xf>
    <xf numFmtId="0" fontId="15" fillId="0" borderId="70" xfId="0" applyFont="1" applyBorder="1" applyAlignment="1">
      <alignment horizontal="center" vertical="center" textRotation="90"/>
    </xf>
    <xf numFmtId="0" fontId="12" fillId="15" borderId="63" xfId="7" applyFont="1" applyFill="1" applyBorder="1" applyAlignment="1" applyProtection="1">
      <alignment horizontal="center" vertical="center" wrapText="1"/>
      <protection locked="0"/>
    </xf>
    <xf numFmtId="0" fontId="12" fillId="13" borderId="63" xfId="7" applyFont="1" applyFill="1" applyBorder="1" applyAlignment="1" applyProtection="1">
      <alignment horizontal="center" vertical="center" wrapText="1"/>
      <protection locked="0"/>
    </xf>
    <xf numFmtId="14" fontId="12" fillId="13" borderId="63" xfId="7" applyNumberFormat="1" applyFont="1" applyFill="1" applyBorder="1" applyAlignment="1" applyProtection="1">
      <alignment horizontal="center" vertical="center" wrapText="1"/>
      <protection locked="0"/>
    </xf>
    <xf numFmtId="0" fontId="12" fillId="0" borderId="63" xfId="0" applyFont="1" applyBorder="1" applyAlignment="1" applyProtection="1">
      <alignment vertical="center" wrapText="1"/>
      <protection locked="0"/>
    </xf>
    <xf numFmtId="14" fontId="12" fillId="13" borderId="64" xfId="33" applyNumberFormat="1" applyFont="1" applyFill="1" applyBorder="1" applyAlignment="1" applyProtection="1">
      <alignment horizontal="center" vertical="center" wrapText="1"/>
      <protection locked="0"/>
    </xf>
    <xf numFmtId="0" fontId="11" fillId="13" borderId="70" xfId="0" applyFont="1" applyFill="1" applyBorder="1" applyAlignment="1">
      <alignment horizontal="center" vertical="center"/>
    </xf>
    <xf numFmtId="0" fontId="11" fillId="0" borderId="63" xfId="0" applyFont="1" applyBorder="1" applyAlignment="1" applyProtection="1">
      <alignment vertical="center" wrapText="1"/>
      <protection locked="0"/>
    </xf>
    <xf numFmtId="0" fontId="11" fillId="13" borderId="63" xfId="0" applyFont="1" applyFill="1" applyBorder="1" applyAlignment="1" applyProtection="1">
      <alignment horizontal="center" vertical="center" wrapText="1"/>
      <protection locked="0"/>
    </xf>
    <xf numFmtId="0" fontId="11" fillId="13" borderId="0" xfId="0" applyFont="1" applyFill="1" applyAlignment="1">
      <alignment horizontal="center" vertical="center" wrapText="1"/>
    </xf>
    <xf numFmtId="0" fontId="11" fillId="13" borderId="1" xfId="0" applyFont="1" applyFill="1" applyBorder="1" applyAlignment="1">
      <alignment horizontal="center" vertical="center" wrapText="1"/>
    </xf>
    <xf numFmtId="0" fontId="12" fillId="13" borderId="1" xfId="0" applyFont="1" applyFill="1" applyBorder="1" applyAlignment="1" applyProtection="1">
      <alignment horizontal="center" vertical="center" wrapText="1"/>
      <protection locked="0"/>
    </xf>
    <xf numFmtId="14" fontId="12" fillId="13" borderId="1" xfId="33" applyNumberFormat="1" applyFont="1" applyFill="1" applyBorder="1" applyAlignment="1" applyProtection="1">
      <alignment horizontal="center" vertical="center" wrapText="1"/>
      <protection locked="0"/>
    </xf>
    <xf numFmtId="0" fontId="11" fillId="13" borderId="1" xfId="0" applyFont="1" applyFill="1" applyBorder="1" applyAlignment="1">
      <alignment horizontal="center" vertical="center"/>
    </xf>
    <xf numFmtId="0" fontId="11" fillId="0" borderId="76" xfId="0" applyFont="1" applyBorder="1" applyAlignment="1">
      <alignment horizontal="center" vertical="center"/>
    </xf>
    <xf numFmtId="15" fontId="0" fillId="13" borderId="1" xfId="0" applyNumberFormat="1" applyFill="1" applyBorder="1" applyAlignment="1">
      <alignment horizontal="center" vertical="center"/>
    </xf>
    <xf numFmtId="15" fontId="4" fillId="13" borderId="1" xfId="0" applyNumberFormat="1" applyFont="1" applyFill="1" applyBorder="1" applyAlignment="1">
      <alignment horizontal="center" vertical="center"/>
    </xf>
    <xf numFmtId="15" fontId="4" fillId="0" borderId="0" xfId="0" applyNumberFormat="1" applyFont="1"/>
    <xf numFmtId="0" fontId="11" fillId="0" borderId="63"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14" fontId="12" fillId="0" borderId="65" xfId="0" applyNumberFormat="1" applyFont="1" applyBorder="1" applyAlignment="1" applyProtection="1">
      <alignment horizontal="center" vertical="center" wrapText="1"/>
      <protection locked="0"/>
    </xf>
    <xf numFmtId="0" fontId="11" fillId="0" borderId="74" xfId="0" applyFont="1" applyBorder="1" applyAlignment="1">
      <alignment horizontal="center" vertical="center"/>
    </xf>
    <xf numFmtId="0" fontId="19" fillId="0" borderId="63" xfId="0" applyFont="1" applyBorder="1" applyAlignment="1" applyProtection="1">
      <alignment horizontal="left" vertical="center" wrapText="1"/>
      <protection locked="0"/>
    </xf>
    <xf numFmtId="0" fontId="19" fillId="0" borderId="63" xfId="0" applyFont="1" applyBorder="1" applyAlignment="1" applyProtection="1">
      <alignment horizontal="justify" vertical="center" wrapText="1"/>
      <protection locked="0"/>
    </xf>
    <xf numFmtId="0" fontId="19" fillId="13" borderId="63" xfId="0" applyFont="1" applyFill="1" applyBorder="1" applyAlignment="1" applyProtection="1">
      <alignment horizontal="center" vertical="center" wrapText="1"/>
      <protection locked="0"/>
    </xf>
    <xf numFmtId="14" fontId="27" fillId="15" borderId="63" xfId="0" applyNumberFormat="1" applyFont="1" applyFill="1" applyBorder="1" applyAlignment="1" applyProtection="1">
      <alignment horizontal="center" vertical="center" wrapText="1"/>
      <protection locked="0"/>
    </xf>
    <xf numFmtId="0" fontId="12" fillId="0" borderId="63" xfId="0" applyFont="1" applyBorder="1" applyAlignment="1" applyProtection="1">
      <alignment horizontal="center" vertical="center"/>
      <protection locked="0"/>
    </xf>
    <xf numFmtId="0" fontId="11" fillId="15" borderId="73" xfId="0" applyFont="1" applyFill="1" applyBorder="1" applyAlignment="1">
      <alignment horizontal="center" vertical="center" wrapText="1"/>
    </xf>
    <xf numFmtId="14" fontId="11" fillId="13" borderId="73" xfId="0" applyNumberFormat="1" applyFont="1" applyFill="1" applyBorder="1" applyAlignment="1">
      <alignment horizontal="center" vertical="center" wrapText="1"/>
    </xf>
    <xf numFmtId="0" fontId="11" fillId="13" borderId="73" xfId="34" applyFont="1" applyFill="1" applyBorder="1" applyAlignment="1">
      <alignment horizontal="center" vertical="center" wrapText="1"/>
    </xf>
    <xf numFmtId="14" fontId="11" fillId="13" borderId="73" xfId="34" applyNumberFormat="1" applyFont="1" applyFill="1" applyBorder="1" applyAlignment="1">
      <alignment horizontal="center" vertical="center" wrapText="1"/>
    </xf>
    <xf numFmtId="0" fontId="11" fillId="0" borderId="64" xfId="0" applyFont="1" applyBorder="1" applyAlignment="1" applyProtection="1">
      <alignment horizontal="center" vertical="center" wrapText="1"/>
      <protection locked="0"/>
    </xf>
    <xf numFmtId="164" fontId="11" fillId="0" borderId="64" xfId="22" applyFont="1" applyBorder="1" applyAlignment="1" applyProtection="1">
      <alignment horizontal="center" vertical="center" wrapText="1"/>
      <protection locked="0"/>
    </xf>
    <xf numFmtId="0" fontId="11" fillId="0" borderId="63" xfId="0" applyFont="1" applyBorder="1" applyAlignment="1" applyProtection="1">
      <alignment horizontal="center" vertical="center"/>
      <protection locked="0"/>
    </xf>
    <xf numFmtId="0" fontId="16" fillId="0" borderId="64" xfId="0" applyFont="1" applyBorder="1" applyAlignment="1" applyProtection="1">
      <alignment vertical="center" wrapText="1"/>
      <protection locked="0"/>
    </xf>
    <xf numFmtId="0" fontId="11" fillId="0" borderId="63" xfId="0" applyFont="1" applyBorder="1" applyAlignment="1" applyProtection="1">
      <alignment horizontal="center" vertical="center" textRotation="90"/>
      <protection locked="0"/>
    </xf>
    <xf numFmtId="0" fontId="11" fillId="0" borderId="63" xfId="0" applyFont="1" applyBorder="1" applyAlignment="1">
      <alignment horizontal="center" vertical="center" textRotation="90"/>
    </xf>
    <xf numFmtId="0" fontId="11" fillId="0" borderId="63" xfId="0" applyFont="1" applyBorder="1" applyAlignment="1" applyProtection="1">
      <alignment horizontal="center" vertical="center" textRotation="90" wrapText="1"/>
      <protection locked="0"/>
    </xf>
    <xf numFmtId="1" fontId="11" fillId="0" borderId="63" xfId="23" applyNumberFormat="1" applyFont="1" applyBorder="1" applyAlignment="1" applyProtection="1">
      <alignment horizontal="center" vertical="center" textRotation="90"/>
    </xf>
    <xf numFmtId="0" fontId="11" fillId="0" borderId="64" xfId="0" applyFont="1" applyBorder="1" applyAlignment="1">
      <alignment horizontal="center" vertical="center" textRotation="90"/>
    </xf>
    <xf numFmtId="14" fontId="11" fillId="13" borderId="63" xfId="0" applyNumberFormat="1" applyFont="1" applyFill="1" applyBorder="1" applyAlignment="1" applyProtection="1">
      <alignment horizontal="center" vertical="center" wrapText="1"/>
      <protection locked="0"/>
    </xf>
    <xf numFmtId="0" fontId="11" fillId="13" borderId="63" xfId="0" applyFont="1" applyFill="1" applyBorder="1" applyAlignment="1" applyProtection="1">
      <alignment horizontal="center" vertical="center"/>
      <protection locked="0"/>
    </xf>
    <xf numFmtId="0" fontId="11" fillId="0" borderId="64" xfId="0" applyFont="1" applyBorder="1" applyAlignment="1" applyProtection="1">
      <alignment horizontal="center" vertical="center" textRotation="90"/>
      <protection locked="0"/>
    </xf>
    <xf numFmtId="14" fontId="11" fillId="0" borderId="63" xfId="0" applyNumberFormat="1" applyFont="1" applyBorder="1" applyAlignment="1" applyProtection="1">
      <alignment horizontal="center" vertical="center" wrapText="1"/>
      <protection locked="0"/>
    </xf>
    <xf numFmtId="164" fontId="12" fillId="0" borderId="64" xfId="22" applyFont="1" applyBorder="1" applyAlignment="1" applyProtection="1">
      <alignment horizontal="center" vertical="center" wrapText="1"/>
      <protection locked="0"/>
    </xf>
    <xf numFmtId="0" fontId="16" fillId="0" borderId="64" xfId="0" applyFont="1" applyBorder="1" applyAlignment="1" applyProtection="1">
      <alignment horizontal="left" vertical="center" wrapText="1"/>
      <protection locked="0"/>
    </xf>
    <xf numFmtId="0" fontId="15" fillId="0" borderId="64" xfId="0" applyFont="1" applyBorder="1" applyAlignment="1" applyProtection="1">
      <alignment horizontal="center" vertical="center" textRotation="90" wrapText="1"/>
      <protection hidden="1"/>
    </xf>
    <xf numFmtId="0" fontId="12" fillId="0" borderId="63" xfId="0" applyFont="1" applyBorder="1" applyAlignment="1" applyProtection="1">
      <alignment horizontal="left" vertical="center" wrapText="1"/>
      <protection locked="0"/>
    </xf>
    <xf numFmtId="15" fontId="12" fillId="0" borderId="63" xfId="0" applyNumberFormat="1" applyFont="1" applyBorder="1" applyAlignment="1" applyProtection="1">
      <alignment horizontal="center" vertical="center" wrapText="1"/>
      <protection locked="0"/>
    </xf>
    <xf numFmtId="0" fontId="12" fillId="0" borderId="63" xfId="0" applyFont="1" applyBorder="1" applyAlignment="1">
      <alignment horizontal="center" vertical="center" textRotation="90"/>
    </xf>
    <xf numFmtId="0" fontId="12" fillId="0" borderId="0" xfId="0" applyFont="1" applyAlignment="1" applyProtection="1">
      <alignment horizontal="center" vertical="center"/>
      <protection locked="0"/>
    </xf>
    <xf numFmtId="0" fontId="14" fillId="0" borderId="63" xfId="0" applyFont="1" applyBorder="1" applyAlignment="1" applyProtection="1">
      <alignment horizontal="center" vertical="center" wrapText="1"/>
      <protection locked="0"/>
    </xf>
    <xf numFmtId="15" fontId="14" fillId="0" borderId="63" xfId="0" applyNumberFormat="1" applyFont="1" applyBorder="1" applyAlignment="1" applyProtection="1">
      <alignment horizontal="justify" vertical="center" wrapText="1"/>
      <protection locked="0"/>
    </xf>
    <xf numFmtId="0" fontId="11" fillId="0" borderId="64" xfId="0" applyFont="1" applyBorder="1" applyAlignment="1" applyProtection="1">
      <alignment vertical="center" wrapText="1"/>
      <protection locked="0"/>
    </xf>
    <xf numFmtId="0" fontId="16" fillId="0" borderId="62" xfId="0" applyFont="1" applyBorder="1" applyAlignment="1" applyProtection="1">
      <alignment vertical="center" wrapText="1"/>
      <protection locked="0"/>
    </xf>
    <xf numFmtId="0" fontId="11" fillId="0" borderId="62" xfId="0" applyFont="1" applyBorder="1" applyAlignment="1" applyProtection="1">
      <alignment vertical="center" textRotation="90"/>
      <protection locked="0"/>
    </xf>
    <xf numFmtId="0" fontId="11" fillId="0" borderId="62" xfId="0" applyFont="1" applyBorder="1" applyAlignment="1">
      <alignment vertical="center" textRotation="90"/>
    </xf>
    <xf numFmtId="0" fontId="11" fillId="0" borderId="62" xfId="0" applyFont="1" applyBorder="1" applyAlignment="1" applyProtection="1">
      <alignment vertical="center" textRotation="90" wrapText="1"/>
      <protection locked="0"/>
    </xf>
    <xf numFmtId="0" fontId="15" fillId="0" borderId="62" xfId="0" applyFont="1" applyBorder="1" applyAlignment="1" applyProtection="1">
      <alignment vertical="center" textRotation="90" wrapText="1"/>
      <protection hidden="1"/>
    </xf>
    <xf numFmtId="0" fontId="11" fillId="0" borderId="62"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1" fillId="0" borderId="65" xfId="0" applyFont="1" applyBorder="1" applyAlignment="1" applyProtection="1">
      <alignment vertical="center" textRotation="90"/>
      <protection locked="0"/>
    </xf>
    <xf numFmtId="0" fontId="11" fillId="0" borderId="65" xfId="0" applyFont="1" applyBorder="1" applyAlignment="1">
      <alignment vertical="center" textRotation="90"/>
    </xf>
    <xf numFmtId="0" fontId="11" fillId="0" borderId="65" xfId="0" applyFont="1" applyBorder="1" applyAlignment="1" applyProtection="1">
      <alignment vertical="center" textRotation="90" wrapText="1"/>
      <protection locked="0"/>
    </xf>
    <xf numFmtId="0" fontId="11" fillId="0" borderId="65" xfId="0" applyFont="1" applyBorder="1" applyAlignment="1" applyProtection="1">
      <alignment vertical="center" wrapText="1"/>
      <protection locked="0"/>
    </xf>
    <xf numFmtId="0" fontId="12" fillId="0" borderId="64" xfId="0" applyFont="1" applyBorder="1" applyAlignment="1" applyProtection="1">
      <alignment horizontal="center" vertical="center"/>
      <protection locked="0"/>
    </xf>
    <xf numFmtId="0" fontId="13" fillId="0" borderId="64" xfId="0" applyFont="1" applyBorder="1" applyAlignment="1" applyProtection="1">
      <alignment horizontal="center" vertical="center" wrapText="1"/>
      <protection hidden="1"/>
    </xf>
    <xf numFmtId="9" fontId="12" fillId="0" borderId="64" xfId="0" applyNumberFormat="1" applyFont="1" applyBorder="1" applyAlignment="1" applyProtection="1">
      <alignment horizontal="center" vertical="center" wrapText="1"/>
      <protection hidden="1"/>
    </xf>
    <xf numFmtId="9" fontId="12" fillId="0" borderId="64" xfId="0" applyNumberFormat="1" applyFont="1" applyBorder="1" applyAlignment="1" applyProtection="1">
      <alignment horizontal="center" vertical="center" wrapText="1"/>
      <protection locked="0"/>
    </xf>
    <xf numFmtId="165" fontId="12" fillId="0" borderId="64" xfId="22" applyNumberFormat="1" applyFont="1" applyBorder="1" applyAlignment="1" applyProtection="1">
      <alignment horizontal="center" vertical="center" wrapText="1"/>
      <protection locked="0"/>
    </xf>
    <xf numFmtId="9" fontId="11" fillId="0" borderId="64" xfId="0" applyNumberFormat="1" applyFont="1" applyBorder="1" applyAlignment="1" applyProtection="1">
      <alignment horizontal="center" vertical="center"/>
      <protection hidden="1"/>
    </xf>
    <xf numFmtId="0" fontId="15" fillId="0" borderId="64" xfId="0" applyFont="1" applyBorder="1" applyAlignment="1" applyProtection="1">
      <alignment horizontal="center" vertical="center" textRotation="90"/>
      <protection hidden="1"/>
    </xf>
    <xf numFmtId="0" fontId="15" fillId="0" borderId="0" xfId="0" applyFont="1" applyAlignment="1">
      <alignment horizontal="left" vertical="center"/>
    </xf>
    <xf numFmtId="0" fontId="15" fillId="0" borderId="68" xfId="0" applyFont="1" applyBorder="1" applyAlignment="1">
      <alignment horizontal="center" vertical="center" wrapText="1"/>
    </xf>
    <xf numFmtId="0" fontId="15" fillId="0" borderId="74" xfId="0" applyFont="1" applyBorder="1" applyAlignment="1">
      <alignment horizontal="center" vertical="center" textRotation="90" wrapText="1"/>
    </xf>
    <xf numFmtId="0" fontId="36" fillId="0" borderId="0" xfId="0" applyFont="1" applyAlignment="1">
      <alignment wrapText="1"/>
    </xf>
    <xf numFmtId="0" fontId="18" fillId="0" borderId="19" xfId="0" applyFont="1" applyBorder="1" applyAlignment="1">
      <alignment wrapText="1"/>
    </xf>
    <xf numFmtId="0" fontId="11" fillId="0" borderId="0" xfId="0" applyFont="1" applyAlignment="1">
      <alignment horizontal="center" wrapText="1"/>
    </xf>
    <xf numFmtId="0" fontId="18" fillId="0" borderId="0" xfId="0" applyFont="1" applyAlignment="1">
      <alignment wrapText="1"/>
    </xf>
    <xf numFmtId="0" fontId="11" fillId="0" borderId="0" xfId="0" applyFont="1" applyAlignment="1">
      <alignment horizontal="left" vertical="center" wrapText="1"/>
    </xf>
    <xf numFmtId="0" fontId="15" fillId="0" borderId="115" xfId="0" applyFont="1" applyBorder="1" applyAlignment="1">
      <alignment horizontal="center" vertical="center" wrapText="1"/>
    </xf>
    <xf numFmtId="0" fontId="15" fillId="0" borderId="121" xfId="0" applyFont="1" applyBorder="1" applyAlignment="1">
      <alignment vertical="center" wrapText="1"/>
    </xf>
    <xf numFmtId="0" fontId="15" fillId="0" borderId="74" xfId="0" applyFont="1" applyBorder="1" applyAlignment="1">
      <alignment horizontal="center" vertical="center" wrapText="1"/>
    </xf>
    <xf numFmtId="0" fontId="18" fillId="12" borderId="113" xfId="0" applyFont="1" applyFill="1" applyBorder="1" applyAlignment="1">
      <alignment horizontal="center" vertical="center" textRotation="90" wrapText="1"/>
    </xf>
    <xf numFmtId="0" fontId="33" fillId="0" borderId="73" xfId="0" applyFont="1" applyBorder="1" applyAlignment="1">
      <alignment horizontal="center" vertical="center" textRotation="90" wrapText="1"/>
    </xf>
    <xf numFmtId="0" fontId="34" fillId="0" borderId="73" xfId="0" applyFont="1" applyBorder="1" applyAlignment="1">
      <alignment horizontal="center" vertical="center" textRotation="90" wrapText="1"/>
    </xf>
    <xf numFmtId="0" fontId="15" fillId="0" borderId="73" xfId="0" applyFont="1" applyBorder="1" applyAlignment="1">
      <alignment horizontal="center" vertical="center" textRotation="90" wrapText="1"/>
    </xf>
    <xf numFmtId="0" fontId="15" fillId="0" borderId="0" xfId="0" applyFont="1" applyAlignment="1">
      <alignment horizontal="center" vertical="center" wrapText="1"/>
    </xf>
    <xf numFmtId="0" fontId="11" fillId="0" borderId="73" xfId="27" applyFont="1" applyBorder="1" applyAlignment="1">
      <alignment horizontal="center" vertical="center" textRotation="90" wrapText="1"/>
    </xf>
    <xf numFmtId="0" fontId="22" fillId="0" borderId="102" xfId="27" applyFont="1" applyBorder="1" applyAlignment="1">
      <alignment horizontal="left" vertical="center" wrapText="1"/>
    </xf>
    <xf numFmtId="0" fontId="22" fillId="0" borderId="0" xfId="27" applyFont="1" applyAlignment="1">
      <alignment horizontal="center" vertical="center" wrapText="1"/>
    </xf>
    <xf numFmtId="0" fontId="11" fillId="0" borderId="73" xfId="27" applyFont="1" applyBorder="1" applyAlignment="1">
      <alignment horizontal="center" vertical="center" wrapText="1"/>
    </xf>
    <xf numFmtId="0" fontId="11" fillId="0" borderId="68" xfId="27" applyFont="1" applyBorder="1" applyAlignment="1">
      <alignment vertical="center" wrapText="1"/>
    </xf>
    <xf numFmtId="0" fontId="16" fillId="0" borderId="73" xfId="27" applyFont="1" applyBorder="1" applyAlignment="1">
      <alignment horizontal="left" vertical="center" wrapText="1"/>
    </xf>
    <xf numFmtId="0" fontId="11" fillId="0" borderId="73" xfId="27" applyFont="1" applyBorder="1" applyAlignment="1">
      <alignment horizontal="left" vertical="center" wrapText="1"/>
    </xf>
    <xf numFmtId="168" fontId="11" fillId="0" borderId="73" xfId="27" applyNumberFormat="1" applyFont="1" applyBorder="1" applyAlignment="1">
      <alignment horizontal="center" vertical="center" wrapText="1"/>
    </xf>
    <xf numFmtId="0" fontId="11" fillId="0" borderId="70" xfId="27" applyFont="1" applyBorder="1" applyAlignment="1">
      <alignment horizontal="center" vertical="center" wrapText="1"/>
    </xf>
    <xf numFmtId="0" fontId="18" fillId="0" borderId="0" xfId="27" applyFont="1" applyAlignment="1">
      <alignment wrapText="1"/>
    </xf>
    <xf numFmtId="0" fontId="11" fillId="0" borderId="0" xfId="27" applyFont="1" applyAlignment="1">
      <alignment horizontal="center" vertical="center" wrapText="1"/>
    </xf>
    <xf numFmtId="0" fontId="16" fillId="2" borderId="73" xfId="27" applyFont="1" applyFill="1" applyBorder="1" applyAlignment="1">
      <alignment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hidden="1"/>
    </xf>
    <xf numFmtId="9" fontId="12" fillId="0" borderId="0" xfId="0" applyNumberFormat="1" applyFont="1" applyAlignment="1" applyProtection="1">
      <alignment horizontal="center" vertical="center" wrapText="1"/>
      <protection hidden="1"/>
    </xf>
    <xf numFmtId="9" fontId="12" fillId="0" borderId="0" xfId="0" applyNumberFormat="1" applyFont="1" applyAlignment="1" applyProtection="1">
      <alignment horizontal="center" vertical="center" wrapText="1"/>
      <protection locked="0"/>
    </xf>
    <xf numFmtId="165" fontId="12" fillId="0" borderId="0" xfId="22" applyNumberFormat="1" applyFont="1" applyBorder="1" applyAlignment="1" applyProtection="1">
      <alignment horizontal="center" vertical="center" wrapText="1"/>
      <protection locked="0"/>
    </xf>
    <xf numFmtId="164" fontId="12" fillId="0" borderId="0" xfId="22" applyFont="1" applyBorder="1" applyAlignment="1" applyProtection="1">
      <alignment horizontal="center" vertical="center" wrapText="1"/>
      <protection locked="0"/>
    </xf>
    <xf numFmtId="0" fontId="13" fillId="0" borderId="62" xfId="0" applyFont="1" applyBorder="1" applyAlignment="1" applyProtection="1">
      <alignment vertical="center" wrapText="1"/>
      <protection hidden="1"/>
    </xf>
    <xf numFmtId="0" fontId="14" fillId="0" borderId="0" xfId="0" applyFont="1" applyAlignment="1" applyProtection="1">
      <alignment horizontal="justify" vertical="center" wrapText="1"/>
      <protection locked="0"/>
    </xf>
    <xf numFmtId="0" fontId="12" fillId="0" borderId="0" xfId="0" applyFont="1" applyAlignment="1" applyProtection="1">
      <alignment horizontal="center" vertical="center" textRotation="90"/>
      <protection locked="0"/>
    </xf>
    <xf numFmtId="0" fontId="12" fillId="0" borderId="0" xfId="0" applyFont="1" applyAlignment="1">
      <alignment horizontal="center" vertical="center" textRotation="90"/>
    </xf>
    <xf numFmtId="0" fontId="11" fillId="0" borderId="0" xfId="0" applyFont="1" applyAlignment="1">
      <alignment horizontal="center" vertical="center" textRotation="90"/>
    </xf>
    <xf numFmtId="0" fontId="12" fillId="0" borderId="0" xfId="0" applyFont="1" applyAlignment="1" applyProtection="1">
      <alignment horizontal="center" vertical="center" textRotation="90" wrapText="1"/>
      <protection locked="0"/>
    </xf>
    <xf numFmtId="1" fontId="12" fillId="0" borderId="0" xfId="23" applyNumberFormat="1" applyFont="1" applyBorder="1" applyAlignment="1" applyProtection="1">
      <alignment horizontal="center" vertical="center" textRotation="90"/>
    </xf>
    <xf numFmtId="0" fontId="13" fillId="0" borderId="0" xfId="0" applyFont="1" applyAlignment="1" applyProtection="1">
      <alignment horizontal="center" vertical="center" textRotation="90" wrapText="1"/>
      <protection hidden="1"/>
    </xf>
    <xf numFmtId="9" fontId="12"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textRotation="90"/>
      <protection hidden="1"/>
    </xf>
    <xf numFmtId="14" fontId="12" fillId="0" borderId="0" xfId="0" applyNumberFormat="1" applyFont="1" applyAlignment="1" applyProtection="1">
      <alignment horizontal="center" vertical="center" wrapText="1"/>
      <protection locked="0"/>
    </xf>
    <xf numFmtId="0" fontId="46"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vertical="center"/>
    </xf>
    <xf numFmtId="0" fontId="47" fillId="0" borderId="0" xfId="0" applyFont="1" applyAlignment="1">
      <alignment horizontal="center" vertical="center"/>
    </xf>
    <xf numFmtId="0" fontId="46" fillId="0" borderId="0" xfId="0" applyFont="1" applyAlignment="1">
      <alignment horizontal="center" vertical="center" wrapText="1"/>
    </xf>
    <xf numFmtId="0" fontId="48" fillId="0" borderId="0" xfId="1" applyFont="1" applyAlignment="1">
      <alignment vertical="center" wrapText="1"/>
    </xf>
    <xf numFmtId="0" fontId="48" fillId="0" borderId="0" xfId="1" applyFont="1" applyAlignment="1">
      <alignment vertical="center"/>
    </xf>
    <xf numFmtId="0" fontId="49" fillId="0" borderId="0" xfId="0" applyFont="1" applyAlignment="1">
      <alignment horizontal="center" vertical="center"/>
    </xf>
    <xf numFmtId="0" fontId="37" fillId="0" borderId="84" xfId="1" applyFont="1" applyBorder="1" applyAlignment="1">
      <alignment horizontal="center" vertical="center" wrapText="1"/>
    </xf>
    <xf numFmtId="0" fontId="37" fillId="0" borderId="85" xfId="1" applyFont="1" applyBorder="1" applyAlignment="1">
      <alignment horizontal="center" vertical="center" wrapText="1"/>
    </xf>
    <xf numFmtId="0" fontId="37" fillId="0" borderId="85" xfId="1" applyFont="1" applyBorder="1" applyAlignment="1">
      <alignment horizontal="left" vertical="center" wrapText="1"/>
    </xf>
    <xf numFmtId="0" fontId="37" fillId="0" borderId="86" xfId="1" applyFont="1" applyBorder="1" applyAlignment="1">
      <alignment horizontal="center" vertical="center" wrapText="1"/>
    </xf>
    <xf numFmtId="0" fontId="48" fillId="0" borderId="129" xfId="0" applyFont="1" applyBorder="1" applyAlignment="1">
      <alignment horizontal="center" vertical="center" wrapText="1"/>
    </xf>
    <xf numFmtId="0" fontId="12" fillId="0" borderId="130" xfId="0" applyFont="1" applyBorder="1" applyAlignment="1">
      <alignment horizontal="center" vertical="center" textRotation="90" wrapText="1"/>
    </xf>
    <xf numFmtId="0" fontId="12" fillId="3" borderId="99" xfId="0" applyFont="1" applyFill="1" applyBorder="1" applyAlignment="1">
      <alignment horizontal="center" vertical="center" wrapText="1"/>
    </xf>
    <xf numFmtId="0" fontId="11" fillId="3" borderId="131" xfId="24" applyFont="1" applyFill="1" applyBorder="1" applyAlignment="1">
      <alignment horizontal="center" vertical="center" wrapText="1"/>
    </xf>
    <xf numFmtId="0" fontId="11" fillId="3" borderId="99" xfId="24" applyFont="1" applyFill="1" applyBorder="1" applyAlignment="1">
      <alignment horizontal="center" vertical="center" wrapText="1"/>
    </xf>
    <xf numFmtId="0" fontId="11" fillId="3" borderId="132" xfId="24" applyFont="1" applyFill="1" applyBorder="1" applyAlignment="1">
      <alignment horizontal="center" vertical="center" wrapText="1"/>
    </xf>
    <xf numFmtId="0" fontId="11" fillId="3" borderId="133" xfId="24" applyFont="1" applyFill="1" applyBorder="1" applyAlignment="1">
      <alignment horizontal="center" vertical="center" wrapText="1"/>
    </xf>
    <xf numFmtId="168" fontId="11" fillId="3" borderId="99" xfId="24" applyNumberFormat="1" applyFont="1" applyFill="1" applyBorder="1" applyAlignment="1">
      <alignment horizontal="center" vertical="center" wrapText="1"/>
    </xf>
    <xf numFmtId="168" fontId="11" fillId="3" borderId="134" xfId="24" applyNumberFormat="1" applyFont="1" applyFill="1" applyBorder="1" applyAlignment="1">
      <alignment horizontal="center" vertical="center" wrapText="1"/>
    </xf>
    <xf numFmtId="0" fontId="11" fillId="3" borderId="135" xfId="24" applyFont="1" applyFill="1" applyBorder="1" applyAlignment="1">
      <alignment horizontal="center" vertical="center" wrapText="1"/>
    </xf>
    <xf numFmtId="0" fontId="12" fillId="0" borderId="115" xfId="0" applyFont="1" applyBorder="1" applyAlignment="1">
      <alignment horizontal="center" vertical="center" wrapText="1"/>
    </xf>
    <xf numFmtId="168" fontId="11" fillId="3" borderId="98" xfId="24" applyNumberFormat="1" applyFont="1" applyFill="1" applyBorder="1" applyAlignment="1">
      <alignment horizontal="center" vertical="center" wrapText="1"/>
    </xf>
    <xf numFmtId="168" fontId="11" fillId="3" borderId="0" xfId="24" applyNumberFormat="1" applyFont="1" applyFill="1" applyAlignment="1">
      <alignment horizontal="center" vertical="center" wrapText="1"/>
    </xf>
    <xf numFmtId="0" fontId="11" fillId="3" borderId="98" xfId="24" applyFont="1" applyFill="1" applyBorder="1" applyAlignment="1">
      <alignment horizontal="center" vertical="center" wrapText="1"/>
    </xf>
    <xf numFmtId="0" fontId="12" fillId="3" borderId="136" xfId="0" applyFont="1" applyFill="1" applyBorder="1" applyAlignment="1">
      <alignment horizontal="center" vertical="center" wrapText="1"/>
    </xf>
    <xf numFmtId="0" fontId="11" fillId="3" borderId="101" xfId="24" applyFont="1" applyFill="1" applyBorder="1" applyAlignment="1">
      <alignment horizontal="center" vertical="center" wrapText="1"/>
    </xf>
    <xf numFmtId="0" fontId="11" fillId="3" borderId="137" xfId="24" applyFont="1" applyFill="1" applyBorder="1" applyAlignment="1">
      <alignment horizontal="center" vertical="center" wrapText="1"/>
    </xf>
    <xf numFmtId="168" fontId="11" fillId="3" borderId="137" xfId="24" applyNumberFormat="1" applyFont="1" applyFill="1" applyBorder="1" applyAlignment="1">
      <alignment horizontal="center" vertical="center" wrapText="1"/>
    </xf>
    <xf numFmtId="0" fontId="12" fillId="0" borderId="138" xfId="0" applyFont="1" applyBorder="1" applyAlignment="1">
      <alignment horizontal="center" vertical="center" wrapText="1"/>
    </xf>
    <xf numFmtId="0" fontId="11" fillId="3" borderId="0" xfId="24" applyFont="1" applyFill="1" applyAlignment="1">
      <alignment horizontal="center" vertical="center" wrapText="1"/>
    </xf>
    <xf numFmtId="168" fontId="11" fillId="3" borderId="133" xfId="24" applyNumberFormat="1" applyFont="1" applyFill="1" applyBorder="1" applyAlignment="1">
      <alignment horizontal="center" vertical="center" wrapText="1"/>
    </xf>
    <xf numFmtId="168" fontId="11" fillId="3" borderId="139" xfId="24" applyNumberFormat="1" applyFont="1" applyFill="1" applyBorder="1" applyAlignment="1">
      <alignment horizontal="center" vertical="center" wrapText="1"/>
    </xf>
    <xf numFmtId="0" fontId="12" fillId="0" borderId="140" xfId="0" applyFont="1" applyBorder="1" applyAlignment="1">
      <alignment horizontal="center" vertical="center" textRotation="90" wrapText="1"/>
    </xf>
    <xf numFmtId="0" fontId="11" fillId="3" borderId="98" xfId="0" applyFont="1" applyFill="1" applyBorder="1" applyAlignment="1">
      <alignment horizontal="center" vertical="center" wrapText="1"/>
    </xf>
    <xf numFmtId="168" fontId="11" fillId="3" borderId="131" xfId="24" applyNumberFormat="1" applyFont="1" applyFill="1" applyBorder="1" applyAlignment="1">
      <alignment horizontal="center" vertical="center" wrapText="1"/>
    </xf>
    <xf numFmtId="0" fontId="12" fillId="0" borderId="141" xfId="0" applyFont="1" applyBorder="1" applyAlignment="1">
      <alignment horizontal="center" vertical="center" wrapText="1"/>
    </xf>
    <xf numFmtId="0" fontId="12" fillId="0" borderId="139" xfId="0" applyFont="1" applyBorder="1" applyAlignment="1">
      <alignment horizontal="center" vertical="center" wrapText="1"/>
    </xf>
    <xf numFmtId="0" fontId="11" fillId="3" borderId="99" xfId="0" applyFont="1" applyFill="1" applyBorder="1" applyAlignment="1">
      <alignment horizontal="center" vertical="center" wrapText="1"/>
    </xf>
    <xf numFmtId="0" fontId="12" fillId="0" borderId="131" xfId="0" applyFont="1" applyBorder="1" applyAlignment="1" applyProtection="1">
      <alignment horizontal="center" vertical="center" textRotation="90"/>
      <protection locked="0"/>
    </xf>
    <xf numFmtId="0" fontId="12" fillId="3" borderId="101"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wrapText="1"/>
    </xf>
    <xf numFmtId="0" fontId="11" fillId="3" borderId="137" xfId="0" applyFont="1" applyFill="1" applyBorder="1" applyAlignment="1">
      <alignment horizontal="center" vertical="center" wrapText="1"/>
    </xf>
    <xf numFmtId="14" fontId="11" fillId="3" borderId="137" xfId="0" applyNumberFormat="1" applyFont="1" applyFill="1" applyBorder="1" applyAlignment="1">
      <alignment horizontal="center" vertical="center" wrapText="1"/>
    </xf>
    <xf numFmtId="14" fontId="11" fillId="3" borderId="132" xfId="0" applyNumberFormat="1" applyFont="1" applyFill="1" applyBorder="1" applyAlignment="1">
      <alignment horizontal="center" vertical="center" wrapText="1"/>
    </xf>
    <xf numFmtId="0" fontId="11" fillId="0" borderId="139" xfId="0" applyFont="1" applyBorder="1" applyAlignment="1">
      <alignment horizontal="center" vertical="center" wrapText="1"/>
    </xf>
    <xf numFmtId="0" fontId="11" fillId="3" borderId="100" xfId="0" applyFont="1" applyFill="1" applyBorder="1" applyAlignment="1">
      <alignment horizontal="center" vertical="center" wrapText="1"/>
    </xf>
    <xf numFmtId="0" fontId="12" fillId="3" borderId="100" xfId="0" applyFont="1" applyFill="1" applyBorder="1" applyAlignment="1" applyProtection="1">
      <alignment horizontal="center" vertical="center" wrapText="1"/>
      <protection locked="0"/>
    </xf>
    <xf numFmtId="14" fontId="11" fillId="3" borderId="100" xfId="0" applyNumberFormat="1" applyFont="1" applyFill="1" applyBorder="1" applyAlignment="1">
      <alignment horizontal="center" vertical="center" wrapText="1"/>
    </xf>
    <xf numFmtId="0" fontId="11" fillId="3" borderId="101" xfId="0" applyFont="1" applyFill="1" applyBorder="1" applyAlignment="1">
      <alignment horizontal="center" vertical="center" wrapText="1"/>
    </xf>
    <xf numFmtId="14" fontId="11" fillId="3" borderId="101" xfId="0" applyNumberFormat="1" applyFont="1" applyFill="1" applyBorder="1" applyAlignment="1">
      <alignment horizontal="center" vertical="center" wrapText="1"/>
    </xf>
    <xf numFmtId="0" fontId="11" fillId="3" borderId="101" xfId="0" applyFont="1" applyFill="1" applyBorder="1" applyAlignment="1">
      <alignment horizontal="center" vertical="center"/>
    </xf>
    <xf numFmtId="0" fontId="12" fillId="3" borderId="132" xfId="0" applyFont="1" applyFill="1" applyBorder="1" applyAlignment="1" applyProtection="1">
      <alignment horizontal="center" vertical="center" wrapText="1"/>
      <protection locked="0"/>
    </xf>
    <xf numFmtId="0" fontId="11" fillId="3" borderId="136" xfId="0" applyFont="1" applyFill="1" applyBorder="1" applyAlignment="1">
      <alignment horizontal="center" vertical="center" wrapText="1"/>
    </xf>
    <xf numFmtId="0" fontId="11" fillId="3" borderId="139" xfId="0" applyFont="1" applyFill="1" applyBorder="1" applyAlignment="1">
      <alignment horizontal="center" vertical="center" wrapText="1"/>
    </xf>
    <xf numFmtId="14" fontId="11" fillId="3" borderId="133" xfId="0" applyNumberFormat="1" applyFont="1" applyFill="1" applyBorder="1" applyAlignment="1">
      <alignment horizontal="center" vertical="center" wrapText="1"/>
    </xf>
    <xf numFmtId="14" fontId="11" fillId="3" borderId="139" xfId="0" applyNumberFormat="1" applyFont="1" applyFill="1" applyBorder="1" applyAlignment="1">
      <alignment horizontal="center" vertical="center" wrapText="1"/>
    </xf>
    <xf numFmtId="0" fontId="11" fillId="0" borderId="142" xfId="0" applyFont="1" applyBorder="1" applyAlignment="1">
      <alignment horizontal="center" vertical="center"/>
    </xf>
    <xf numFmtId="0" fontId="11" fillId="3" borderId="98" xfId="0" applyFont="1" applyFill="1" applyBorder="1" applyAlignment="1">
      <alignment horizontal="center" vertical="center"/>
    </xf>
    <xf numFmtId="0" fontId="11" fillId="0" borderId="143" xfId="0" applyFont="1" applyBorder="1" applyAlignment="1">
      <alignment horizontal="center" vertical="center"/>
    </xf>
    <xf numFmtId="0" fontId="12" fillId="0" borderId="72" xfId="0" applyFont="1" applyBorder="1" applyAlignment="1" applyProtection="1">
      <alignment horizontal="center" vertical="center" textRotation="90"/>
      <protection locked="0"/>
    </xf>
    <xf numFmtId="0" fontId="12" fillId="3" borderId="133" xfId="0" applyFont="1" applyFill="1" applyBorder="1" applyAlignment="1" applyProtection="1">
      <alignment horizontal="center" vertical="center" wrapText="1"/>
      <protection locked="0"/>
    </xf>
    <xf numFmtId="0" fontId="11" fillId="3" borderId="133" xfId="0" applyFont="1" applyFill="1" applyBorder="1" applyAlignment="1" applyProtection="1">
      <alignment horizontal="center" vertical="center" wrapText="1"/>
      <protection locked="0"/>
    </xf>
    <xf numFmtId="0" fontId="11" fillId="3" borderId="99" xfId="0" applyFont="1" applyFill="1" applyBorder="1" applyAlignment="1" applyProtection="1">
      <alignment horizontal="center" vertical="center" wrapText="1"/>
      <protection locked="0"/>
    </xf>
    <xf numFmtId="168" fontId="11" fillId="3" borderId="144" xfId="0" applyNumberFormat="1" applyFont="1" applyFill="1" applyBorder="1" applyAlignment="1">
      <alignment horizontal="center" vertical="center" wrapText="1"/>
    </xf>
    <xf numFmtId="14" fontId="11" fillId="3" borderId="99" xfId="0" applyNumberFormat="1" applyFont="1" applyFill="1" applyBorder="1" applyAlignment="1" applyProtection="1">
      <alignment horizontal="center" vertical="center" wrapText="1"/>
      <protection locked="0"/>
    </xf>
    <xf numFmtId="0" fontId="11" fillId="3" borderId="145" xfId="0" applyFont="1" applyFill="1" applyBorder="1" applyAlignment="1">
      <alignment horizontal="center" vertical="center" wrapText="1"/>
    </xf>
    <xf numFmtId="14" fontId="11" fillId="0" borderId="145" xfId="0" applyNumberFormat="1" applyFont="1" applyBorder="1" applyAlignment="1">
      <alignment horizontal="center" vertical="center"/>
    </xf>
    <xf numFmtId="0" fontId="11" fillId="0" borderId="139" xfId="0" applyFont="1" applyBorder="1" applyAlignment="1">
      <alignment wrapText="1"/>
    </xf>
    <xf numFmtId="0" fontId="12" fillId="3" borderId="136" xfId="0" applyFont="1" applyFill="1" applyBorder="1" applyAlignment="1" applyProtection="1">
      <alignment horizontal="center" vertical="center" wrapText="1"/>
      <protection locked="0"/>
    </xf>
    <xf numFmtId="0" fontId="11" fillId="3" borderId="146" xfId="0" applyFont="1" applyFill="1" applyBorder="1" applyAlignment="1" applyProtection="1">
      <alignment horizontal="center" vertical="center" wrapText="1"/>
      <protection locked="0"/>
    </xf>
    <xf numFmtId="0" fontId="11" fillId="3" borderId="147" xfId="0" applyFont="1" applyFill="1" applyBorder="1" applyAlignment="1" applyProtection="1">
      <alignment horizontal="center" vertical="center" wrapText="1"/>
      <protection locked="0"/>
    </xf>
    <xf numFmtId="168" fontId="11" fillId="3" borderId="147" xfId="0" applyNumberFormat="1" applyFont="1" applyFill="1" applyBorder="1" applyAlignment="1">
      <alignment horizontal="center" vertical="center" wrapText="1"/>
    </xf>
    <xf numFmtId="14" fontId="11" fillId="3" borderId="101" xfId="0" applyNumberFormat="1" applyFont="1" applyFill="1" applyBorder="1" applyAlignment="1" applyProtection="1">
      <alignment horizontal="center" vertical="center" wrapText="1"/>
      <protection locked="0"/>
    </xf>
    <xf numFmtId="0" fontId="11" fillId="3" borderId="131" xfId="0" applyFont="1" applyFill="1" applyBorder="1" applyAlignment="1">
      <alignment horizontal="center" vertical="center" wrapText="1"/>
    </xf>
    <xf numFmtId="0" fontId="11" fillId="0" borderId="145" xfId="0" applyFont="1" applyBorder="1" applyAlignment="1">
      <alignment wrapText="1"/>
    </xf>
    <xf numFmtId="0" fontId="12" fillId="3" borderId="139" xfId="0" applyFont="1" applyFill="1" applyBorder="1" applyAlignment="1" applyProtection="1">
      <alignment horizontal="center" vertical="center" wrapText="1"/>
      <protection locked="0"/>
    </xf>
    <xf numFmtId="0" fontId="11" fillId="3" borderId="100" xfId="0" applyFont="1" applyFill="1" applyBorder="1" applyAlignment="1" applyProtection="1">
      <alignment horizontal="center" vertical="center" wrapText="1"/>
      <protection locked="0"/>
    </xf>
    <xf numFmtId="0" fontId="11" fillId="3" borderId="148"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168" fontId="11" fillId="3" borderId="0" xfId="0" applyNumberFormat="1" applyFont="1" applyFill="1" applyAlignment="1">
      <alignment horizontal="center" vertical="center" wrapText="1"/>
    </xf>
    <xf numFmtId="14" fontId="11" fillId="3" borderId="100" xfId="0" applyNumberFormat="1" applyFont="1" applyFill="1" applyBorder="1" applyAlignment="1" applyProtection="1">
      <alignment horizontal="center" vertical="center" wrapText="1"/>
      <protection locked="0"/>
    </xf>
    <xf numFmtId="0" fontId="11" fillId="0" borderId="137" xfId="0" applyFont="1" applyBorder="1" applyAlignment="1">
      <alignment horizontal="center" vertical="center"/>
    </xf>
    <xf numFmtId="0" fontId="11" fillId="0" borderId="137" xfId="0" applyFont="1" applyBorder="1" applyAlignment="1">
      <alignment wrapText="1"/>
    </xf>
    <xf numFmtId="0" fontId="11" fillId="3" borderId="144" xfId="0" applyFont="1" applyFill="1" applyBorder="1" applyAlignment="1" applyProtection="1">
      <alignment horizontal="center" vertical="center" wrapText="1"/>
      <protection locked="0"/>
    </xf>
    <xf numFmtId="168" fontId="11" fillId="3" borderId="99" xfId="0" applyNumberFormat="1" applyFont="1" applyFill="1" applyBorder="1" applyAlignment="1">
      <alignment horizontal="center" vertical="center" wrapText="1"/>
    </xf>
    <xf numFmtId="14" fontId="11" fillId="3" borderId="137" xfId="0" applyNumberFormat="1" applyFont="1" applyFill="1" applyBorder="1" applyAlignment="1" applyProtection="1">
      <alignment horizontal="center" vertical="center" wrapText="1"/>
      <protection locked="0"/>
    </xf>
    <xf numFmtId="0" fontId="11" fillId="0" borderId="146" xfId="0" applyFont="1" applyBorder="1" applyAlignment="1">
      <alignment horizontal="center" vertical="center"/>
    </xf>
    <xf numFmtId="0" fontId="12" fillId="3" borderId="139" xfId="0" applyFont="1" applyFill="1" applyBorder="1" applyAlignment="1">
      <alignment horizontal="center" vertical="center" wrapText="1"/>
    </xf>
    <xf numFmtId="0" fontId="11" fillId="3" borderId="0" xfId="0" applyFont="1" applyFill="1" applyAlignment="1">
      <alignment horizontal="center" vertical="center" wrapText="1"/>
    </xf>
    <xf numFmtId="168" fontId="11" fillId="3" borderId="100" xfId="0" applyNumberFormat="1" applyFont="1" applyFill="1" applyBorder="1" applyAlignment="1">
      <alignment horizontal="center" vertical="center" wrapText="1"/>
    </xf>
    <xf numFmtId="168" fontId="11" fillId="3" borderId="148" xfId="0" applyNumberFormat="1" applyFont="1" applyFill="1" applyBorder="1" applyAlignment="1">
      <alignment horizontal="center" vertical="center" wrapText="1"/>
    </xf>
    <xf numFmtId="0" fontId="12" fillId="0" borderId="148" xfId="0" applyFont="1" applyBorder="1" applyAlignment="1">
      <alignment horizontal="center" vertical="center" wrapText="1"/>
    </xf>
    <xf numFmtId="0" fontId="12" fillId="3" borderId="133" xfId="0" applyFont="1" applyFill="1" applyBorder="1" applyAlignment="1">
      <alignment horizontal="center" vertical="center" wrapText="1"/>
    </xf>
    <xf numFmtId="0" fontId="11" fillId="3" borderId="132" xfId="0" applyFont="1" applyFill="1" applyBorder="1" applyAlignment="1">
      <alignment horizontal="center" vertical="center" wrapText="1"/>
    </xf>
    <xf numFmtId="168" fontId="11" fillId="3" borderId="98" xfId="0" applyNumberFormat="1" applyFont="1" applyFill="1" applyBorder="1" applyAlignment="1">
      <alignment horizontal="center" vertical="center" wrapText="1"/>
    </xf>
    <xf numFmtId="168" fontId="11" fillId="3" borderId="145" xfId="0" applyNumberFormat="1" applyFont="1" applyFill="1" applyBorder="1" applyAlignment="1">
      <alignment horizontal="center" vertical="center" wrapText="1"/>
    </xf>
    <xf numFmtId="0" fontId="12" fillId="0" borderId="137" xfId="0" applyFont="1" applyBorder="1" applyAlignment="1">
      <alignment horizontal="center" vertical="center" wrapText="1"/>
    </xf>
    <xf numFmtId="0" fontId="11" fillId="3" borderId="146" xfId="0" applyFont="1" applyFill="1" applyBorder="1" applyAlignment="1">
      <alignment horizontal="center" vertical="center" wrapText="1"/>
    </xf>
    <xf numFmtId="0" fontId="11" fillId="3" borderId="144" xfId="0" applyFont="1" applyFill="1" applyBorder="1" applyAlignment="1">
      <alignment horizontal="center" vertical="center" wrapText="1"/>
    </xf>
    <xf numFmtId="168" fontId="11" fillId="3" borderId="137" xfId="0" applyNumberFormat="1" applyFont="1" applyFill="1" applyBorder="1" applyAlignment="1">
      <alignment horizontal="center" vertical="center" wrapText="1"/>
    </xf>
    <xf numFmtId="0" fontId="12" fillId="0" borderId="146" xfId="0" applyFont="1" applyBorder="1" applyAlignment="1">
      <alignment horizontal="center" vertical="center" wrapText="1"/>
    </xf>
    <xf numFmtId="0" fontId="11" fillId="0" borderId="130" xfId="0" applyFont="1" applyBorder="1" applyAlignment="1">
      <alignment horizontal="center" vertical="center" textRotation="90" wrapText="1"/>
    </xf>
    <xf numFmtId="0" fontId="12" fillId="3" borderId="100" xfId="0" applyFont="1" applyFill="1" applyBorder="1" applyAlignment="1">
      <alignment horizontal="center" vertical="center" wrapText="1"/>
    </xf>
    <xf numFmtId="0" fontId="11" fillId="3" borderId="147" xfId="0" applyFont="1" applyFill="1" applyBorder="1" applyAlignment="1">
      <alignment horizontal="center" vertical="center" wrapText="1"/>
    </xf>
    <xf numFmtId="168" fontId="11" fillId="3" borderId="101" xfId="0" applyNumberFormat="1" applyFont="1" applyFill="1" applyBorder="1" applyAlignment="1">
      <alignment horizontal="center" vertical="center" wrapText="1"/>
    </xf>
    <xf numFmtId="168" fontId="11" fillId="3" borderId="133" xfId="0" applyNumberFormat="1" applyFont="1" applyFill="1" applyBorder="1" applyAlignment="1">
      <alignment horizontal="center" vertical="center" wrapText="1"/>
    </xf>
    <xf numFmtId="0" fontId="11" fillId="0" borderId="99" xfId="0" applyFont="1" applyBorder="1" applyAlignment="1">
      <alignment horizontal="center" vertical="center" wrapText="1"/>
    </xf>
    <xf numFmtId="0" fontId="11" fillId="0" borderId="144" xfId="0" applyFont="1" applyBorder="1" applyAlignment="1">
      <alignment wrapText="1"/>
    </xf>
    <xf numFmtId="0" fontId="11" fillId="3" borderId="74" xfId="0" applyFont="1" applyFill="1" applyBorder="1" applyAlignment="1">
      <alignment horizontal="center" vertical="center" wrapText="1"/>
    </xf>
    <xf numFmtId="0" fontId="11" fillId="3" borderId="150"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11" fillId="3" borderId="70" xfId="0" applyFont="1" applyFill="1" applyBorder="1" applyAlignment="1">
      <alignment horizontal="center" vertical="center" wrapText="1"/>
    </xf>
    <xf numFmtId="168" fontId="11" fillId="3" borderId="73" xfId="0" applyNumberFormat="1" applyFont="1" applyFill="1" applyBorder="1" applyAlignment="1">
      <alignment horizontal="center" vertical="center" wrapText="1"/>
    </xf>
    <xf numFmtId="168" fontId="11" fillId="3" borderId="74" xfId="0" applyNumberFormat="1"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76" xfId="0" applyFont="1" applyFill="1" applyBorder="1" applyAlignment="1">
      <alignment horizontal="center" vertical="center" wrapText="1"/>
    </xf>
    <xf numFmtId="0" fontId="11" fillId="3" borderId="130" xfId="0" applyFont="1" applyFill="1" applyBorder="1" applyAlignment="1">
      <alignment horizontal="center" vertical="center" wrapText="1"/>
    </xf>
    <xf numFmtId="0" fontId="11" fillId="3" borderId="151" xfId="0" applyFont="1" applyFill="1" applyBorder="1" applyAlignment="1">
      <alignment horizontal="center" vertical="center" wrapText="1"/>
    </xf>
    <xf numFmtId="0" fontId="11" fillId="3" borderId="122" xfId="0" applyFont="1" applyFill="1" applyBorder="1" applyAlignment="1">
      <alignment horizontal="center" vertical="center" wrapText="1"/>
    </xf>
    <xf numFmtId="168" fontId="11" fillId="3" borderId="70" xfId="0" applyNumberFormat="1" applyFont="1" applyFill="1" applyBorder="1" applyAlignment="1">
      <alignment horizontal="center" vertical="center" wrapText="1"/>
    </xf>
    <xf numFmtId="0" fontId="31" fillId="3" borderId="149" xfId="0" applyFont="1" applyFill="1" applyBorder="1" applyAlignment="1">
      <alignment horizontal="left" vertical="center" wrapText="1"/>
    </xf>
    <xf numFmtId="168" fontId="11" fillId="3" borderId="152" xfId="0" applyNumberFormat="1" applyFont="1" applyFill="1" applyBorder="1" applyAlignment="1">
      <alignment horizontal="center" vertical="center" wrapText="1"/>
    </xf>
    <xf numFmtId="168" fontId="11" fillId="3" borderId="146" xfId="0" applyNumberFormat="1" applyFont="1" applyFill="1" applyBorder="1" applyAlignment="1">
      <alignment horizontal="center" vertical="center" wrapText="1"/>
    </xf>
    <xf numFmtId="0" fontId="11" fillId="0" borderId="152" xfId="0" applyFont="1" applyBorder="1" applyAlignment="1">
      <alignment horizontal="center" vertical="center" wrapText="1"/>
    </xf>
    <xf numFmtId="0" fontId="11" fillId="3" borderId="152" xfId="0" applyFont="1" applyFill="1" applyBorder="1" applyAlignment="1">
      <alignment horizontal="center" vertical="center" wrapText="1"/>
    </xf>
    <xf numFmtId="0" fontId="11" fillId="3" borderId="153" xfId="0" applyFont="1" applyFill="1" applyBorder="1" applyAlignment="1">
      <alignment horizontal="center" vertical="center" wrapText="1"/>
    </xf>
    <xf numFmtId="0" fontId="11" fillId="3" borderId="149" xfId="0" applyFont="1" applyFill="1" applyBorder="1" applyAlignment="1">
      <alignment horizontal="center" vertical="center" wrapText="1"/>
    </xf>
    <xf numFmtId="168" fontId="11" fillId="3" borderId="154" xfId="0" applyNumberFormat="1" applyFont="1" applyFill="1" applyBorder="1" applyAlignment="1">
      <alignment horizontal="center" vertical="center" wrapText="1"/>
    </xf>
    <xf numFmtId="168" fontId="11" fillId="3" borderId="153" xfId="0" applyNumberFormat="1" applyFont="1" applyFill="1" applyBorder="1" applyAlignment="1">
      <alignment horizontal="center" vertical="center" wrapText="1"/>
    </xf>
    <xf numFmtId="0" fontId="11" fillId="0" borderId="154" xfId="0" applyFont="1" applyBorder="1" applyAlignment="1">
      <alignment horizontal="center" vertical="center" wrapText="1"/>
    </xf>
    <xf numFmtId="168" fontId="11" fillId="3" borderId="68" xfId="0" applyNumberFormat="1" applyFont="1" applyFill="1" applyBorder="1" applyAlignment="1">
      <alignment horizontal="center" vertical="center" wrapText="1"/>
    </xf>
    <xf numFmtId="0" fontId="11" fillId="3" borderId="130" xfId="0" applyFont="1" applyFill="1" applyBorder="1" applyAlignment="1">
      <alignment horizontal="center" vertical="center" textRotation="90" wrapText="1"/>
    </xf>
    <xf numFmtId="0" fontId="11" fillId="3" borderId="133" xfId="21" applyFont="1" applyFill="1" applyBorder="1" applyAlignment="1">
      <alignment horizontal="left" vertical="center" wrapText="1"/>
    </xf>
    <xf numFmtId="0" fontId="11" fillId="3" borderId="99" xfId="25" applyFont="1" applyFill="1" applyBorder="1" applyAlignment="1">
      <alignment horizontal="center" vertical="center" wrapText="1"/>
    </xf>
    <xf numFmtId="0" fontId="11" fillId="3" borderId="137" xfId="25" applyFont="1" applyFill="1" applyBorder="1" applyAlignment="1">
      <alignment horizontal="center" vertical="center" wrapText="1"/>
    </xf>
    <xf numFmtId="0" fontId="11" fillId="3" borderId="144" xfId="25" applyFont="1" applyFill="1" applyBorder="1" applyAlignment="1">
      <alignment horizontal="center" vertical="center" wrapText="1"/>
    </xf>
    <xf numFmtId="168" fontId="11" fillId="3" borderId="99" xfId="25" applyNumberFormat="1" applyFont="1" applyFill="1" applyBorder="1" applyAlignment="1">
      <alignment horizontal="center" vertical="center" wrapText="1"/>
    </xf>
    <xf numFmtId="0" fontId="11" fillId="3" borderId="99" xfId="0" applyFont="1" applyFill="1" applyBorder="1" applyAlignment="1">
      <alignment horizontal="center" vertical="center"/>
    </xf>
    <xf numFmtId="168" fontId="11" fillId="0" borderId="137" xfId="0" applyNumberFormat="1" applyFont="1" applyBorder="1" applyAlignment="1">
      <alignment horizontal="center" vertical="center" wrapText="1"/>
    </xf>
    <xf numFmtId="0" fontId="12" fillId="3" borderId="133" xfId="21" applyFont="1" applyFill="1" applyBorder="1" applyAlignment="1">
      <alignment horizontal="center" vertical="center" wrapText="1"/>
    </xf>
    <xf numFmtId="0" fontId="11" fillId="3" borderId="147" xfId="25" applyFont="1" applyFill="1" applyBorder="1" applyAlignment="1">
      <alignment horizontal="center" vertical="center" wrapText="1"/>
    </xf>
    <xf numFmtId="168" fontId="11" fillId="3" borderId="101" xfId="25" applyNumberFormat="1" applyFont="1" applyFill="1" applyBorder="1" applyAlignment="1">
      <alignment horizontal="center" vertical="center" wrapText="1"/>
    </xf>
    <xf numFmtId="15" fontId="11" fillId="3" borderId="101" xfId="25" applyNumberFormat="1" applyFont="1" applyFill="1" applyBorder="1" applyAlignment="1">
      <alignment horizontal="center" vertical="center" wrapText="1"/>
    </xf>
    <xf numFmtId="168" fontId="11" fillId="0" borderId="146" xfId="0" applyNumberFormat="1" applyFont="1" applyBorder="1" applyAlignment="1">
      <alignment horizontal="center" vertical="center" wrapText="1"/>
    </xf>
    <xf numFmtId="168" fontId="11" fillId="0" borderId="153" xfId="0" applyNumberFormat="1" applyFont="1" applyBorder="1" applyAlignment="1">
      <alignment horizontal="center" vertical="center" wrapText="1"/>
    </xf>
    <xf numFmtId="0" fontId="11" fillId="3" borderId="68" xfId="0" applyFont="1" applyFill="1" applyBorder="1" applyAlignment="1">
      <alignment horizontal="center" vertical="center" wrapText="1"/>
    </xf>
    <xf numFmtId="0" fontId="11" fillId="3" borderId="154" xfId="0" applyFont="1" applyFill="1" applyBorder="1" applyAlignment="1">
      <alignment horizontal="center" vertical="center" wrapText="1"/>
    </xf>
    <xf numFmtId="0" fontId="11" fillId="3" borderId="155" xfId="0" applyFont="1" applyFill="1" applyBorder="1" applyAlignment="1">
      <alignment horizontal="center" vertical="center" wrapText="1"/>
    </xf>
    <xf numFmtId="0" fontId="11" fillId="3" borderId="156" xfId="0" applyFont="1" applyFill="1" applyBorder="1" applyAlignment="1">
      <alignment horizontal="center" vertical="center" wrapText="1"/>
    </xf>
    <xf numFmtId="0" fontId="11" fillId="3" borderId="143" xfId="0" applyFont="1" applyFill="1" applyBorder="1" applyAlignment="1">
      <alignment horizontal="center" vertical="center" wrapText="1"/>
    </xf>
    <xf numFmtId="168" fontId="11" fillId="0" borderId="70" xfId="0" applyNumberFormat="1" applyFont="1" applyBorder="1" applyAlignment="1">
      <alignment horizontal="center" vertical="center" wrapText="1"/>
    </xf>
    <xf numFmtId="0" fontId="22" fillId="3" borderId="133" xfId="27" applyFont="1" applyFill="1" applyBorder="1" applyAlignment="1">
      <alignment horizontal="left" vertical="center" wrapText="1"/>
    </xf>
    <xf numFmtId="0" fontId="11" fillId="3" borderId="99" xfId="27" applyFont="1" applyFill="1" applyBorder="1" applyAlignment="1">
      <alignment horizontal="center" vertical="center" wrapText="1"/>
    </xf>
    <xf numFmtId="0" fontId="11" fillId="3" borderId="136" xfId="27" applyFont="1" applyFill="1" applyBorder="1" applyAlignment="1">
      <alignment horizontal="center" vertical="center" wrapText="1"/>
    </xf>
    <xf numFmtId="0" fontId="11" fillId="3" borderId="132" xfId="27" applyFont="1" applyFill="1" applyBorder="1" applyAlignment="1">
      <alignment horizontal="center" vertical="center" wrapText="1"/>
    </xf>
    <xf numFmtId="168" fontId="11" fillId="3" borderId="131" xfId="26" applyNumberFormat="1" applyFont="1" applyFill="1" applyBorder="1" applyAlignment="1">
      <alignment horizontal="center" vertical="center" wrapText="1"/>
    </xf>
    <xf numFmtId="168" fontId="11" fillId="3" borderId="99" xfId="26" applyNumberFormat="1" applyFont="1" applyFill="1" applyBorder="1" applyAlignment="1">
      <alignment horizontal="center" vertical="center" wrapText="1"/>
    </xf>
    <xf numFmtId="0" fontId="11" fillId="3" borderId="145" xfId="27" applyFont="1" applyFill="1" applyBorder="1" applyAlignment="1">
      <alignment horizontal="center" vertical="center" wrapText="1"/>
    </xf>
    <xf numFmtId="0" fontId="11" fillId="0" borderId="132" xfId="0" applyFont="1" applyBorder="1" applyAlignment="1">
      <alignment horizontal="center" vertical="center" wrapText="1"/>
    </xf>
    <xf numFmtId="0" fontId="11" fillId="0" borderId="98" xfId="0" applyFont="1" applyBorder="1" applyAlignment="1">
      <alignment wrapText="1"/>
    </xf>
    <xf numFmtId="0" fontId="22" fillId="3" borderId="157" xfId="27" applyFont="1" applyFill="1" applyBorder="1" applyAlignment="1">
      <alignment horizontal="left" vertical="center" wrapText="1"/>
    </xf>
    <xf numFmtId="0" fontId="11" fillId="3" borderId="133" xfId="27" applyFont="1" applyFill="1" applyBorder="1" applyAlignment="1">
      <alignment horizontal="center" vertical="center" wrapText="1"/>
    </xf>
    <xf numFmtId="0" fontId="11" fillId="3" borderId="139" xfId="27" applyFont="1" applyFill="1" applyBorder="1" applyAlignment="1">
      <alignment horizontal="center" vertical="center" wrapText="1"/>
    </xf>
    <xf numFmtId="168" fontId="11" fillId="3" borderId="133" xfId="26" applyNumberFormat="1" applyFont="1" applyFill="1" applyBorder="1" applyAlignment="1">
      <alignment horizontal="center" vertical="center" wrapText="1"/>
    </xf>
    <xf numFmtId="0" fontId="11" fillId="0" borderId="133" xfId="0" applyFont="1" applyBorder="1" applyAlignment="1">
      <alignment horizontal="center" vertical="center" wrapText="1"/>
    </xf>
    <xf numFmtId="0" fontId="11" fillId="0" borderId="101" xfId="0" applyFont="1" applyBorder="1" applyAlignment="1">
      <alignment wrapText="1"/>
    </xf>
    <xf numFmtId="0" fontId="11" fillId="3" borderId="74" xfId="27" applyFont="1" applyFill="1" applyBorder="1" applyAlignment="1">
      <alignment horizontal="left" vertical="center" wrapText="1"/>
    </xf>
    <xf numFmtId="0" fontId="11" fillId="3" borderId="74" xfId="27" applyFont="1" applyFill="1" applyBorder="1" applyAlignment="1">
      <alignment horizontal="center" vertical="center" wrapText="1"/>
    </xf>
    <xf numFmtId="0" fontId="11" fillId="3" borderId="158" xfId="27" applyFont="1" applyFill="1" applyBorder="1" applyAlignment="1">
      <alignment horizontal="center" vertical="center" wrapText="1"/>
    </xf>
    <xf numFmtId="168" fontId="11" fillId="3" borderId="74" xfId="27" applyNumberFormat="1" applyFont="1" applyFill="1" applyBorder="1" applyAlignment="1">
      <alignment horizontal="center" vertical="center" wrapText="1"/>
    </xf>
    <xf numFmtId="0" fontId="11" fillId="3" borderId="68" xfId="27" applyFont="1" applyFill="1" applyBorder="1" applyAlignment="1">
      <alignment horizontal="center" vertical="center" wrapText="1"/>
    </xf>
    <xf numFmtId="0" fontId="11" fillId="3" borderId="73" xfId="27" applyFont="1" applyFill="1" applyBorder="1" applyAlignment="1">
      <alignment horizontal="left" vertical="center" wrapText="1"/>
    </xf>
    <xf numFmtId="0" fontId="11" fillId="3" borderId="73" xfId="27" applyFont="1" applyFill="1" applyBorder="1" applyAlignment="1">
      <alignment horizontal="center" vertical="center" wrapText="1"/>
    </xf>
    <xf numFmtId="168" fontId="11" fillId="3" borderId="73" xfId="27" applyNumberFormat="1" applyFont="1" applyFill="1" applyBorder="1" applyAlignment="1">
      <alignment horizontal="center" vertical="center" wrapText="1"/>
    </xf>
    <xf numFmtId="0" fontId="11" fillId="3" borderId="70" xfId="27" applyFont="1" applyFill="1" applyBorder="1" applyAlignment="1">
      <alignment horizontal="center" vertical="center" wrapText="1"/>
    </xf>
    <xf numFmtId="0" fontId="18" fillId="3" borderId="0" xfId="0" applyFont="1" applyFill="1"/>
    <xf numFmtId="0" fontId="11" fillId="3" borderId="0" xfId="0" applyFont="1" applyFill="1"/>
    <xf numFmtId="0" fontId="11" fillId="3" borderId="73" xfId="14" applyFont="1" applyFill="1" applyBorder="1" applyAlignment="1">
      <alignment horizontal="center" vertical="center" wrapText="1"/>
    </xf>
    <xf numFmtId="168" fontId="11" fillId="3" borderId="73" xfId="14" applyNumberFormat="1" applyFont="1" applyFill="1" applyBorder="1" applyAlignment="1">
      <alignment horizontal="center" vertical="center" wrapText="1"/>
    </xf>
    <xf numFmtId="0" fontId="11" fillId="10" borderId="73" xfId="28" applyFont="1" applyFill="1" applyBorder="1" applyAlignment="1">
      <alignment horizontal="center" vertical="center" wrapText="1"/>
    </xf>
    <xf numFmtId="168" fontId="11" fillId="3" borderId="73" xfId="28" applyNumberFormat="1" applyFont="1" applyFill="1" applyBorder="1" applyAlignment="1">
      <alignment horizontal="center" vertical="center" wrapText="1"/>
    </xf>
    <xf numFmtId="0" fontId="11" fillId="3" borderId="73" xfId="14" applyFont="1" applyFill="1" applyBorder="1" applyAlignment="1">
      <alignment horizontal="left" vertical="center" wrapText="1"/>
    </xf>
    <xf numFmtId="0" fontId="11" fillId="3" borderId="73" xfId="0" applyFont="1" applyFill="1" applyBorder="1" applyAlignment="1">
      <alignment horizontal="left" vertical="center" wrapText="1"/>
    </xf>
    <xf numFmtId="0" fontId="11" fillId="3" borderId="73" xfId="28" applyFont="1" applyFill="1" applyBorder="1" applyAlignment="1">
      <alignment horizontal="center" vertical="center" wrapText="1"/>
    </xf>
    <xf numFmtId="0" fontId="27" fillId="3" borderId="0" xfId="14" applyFont="1" applyFill="1" applyAlignment="1">
      <alignment horizontal="left" vertical="center" wrapText="1"/>
    </xf>
    <xf numFmtId="0" fontId="12" fillId="3" borderId="70" xfId="14" applyFont="1" applyFill="1" applyBorder="1" applyAlignment="1">
      <alignment horizontal="left" vertical="center" wrapText="1"/>
    </xf>
    <xf numFmtId="0" fontId="12" fillId="3" borderId="73" xfId="28" applyFont="1" applyFill="1" applyBorder="1" applyAlignment="1">
      <alignment horizontal="center" vertical="center" wrapText="1"/>
    </xf>
    <xf numFmtId="0" fontId="11" fillId="3" borderId="73" xfId="29" applyFont="1" applyFill="1" applyBorder="1" applyAlignment="1">
      <alignment horizontal="center" vertical="center" wrapText="1"/>
    </xf>
    <xf numFmtId="168" fontId="11" fillId="3" borderId="73" xfId="29" applyNumberFormat="1" applyFont="1" applyFill="1" applyBorder="1" applyAlignment="1">
      <alignment horizontal="center" vertical="center" wrapText="1"/>
    </xf>
    <xf numFmtId="0" fontId="11" fillId="3" borderId="73" xfId="24" applyFont="1" applyFill="1" applyBorder="1" applyAlignment="1">
      <alignment horizontal="center" vertical="center" wrapText="1"/>
    </xf>
    <xf numFmtId="0" fontId="12" fillId="3" borderId="63" xfId="30" applyFont="1" applyFill="1" applyBorder="1" applyAlignment="1" applyProtection="1">
      <alignment horizontal="center" vertical="center" wrapText="1"/>
      <protection locked="0"/>
    </xf>
    <xf numFmtId="0" fontId="11" fillId="3" borderId="63" xfId="31" applyFont="1" applyFill="1" applyBorder="1" applyAlignment="1" applyProtection="1">
      <alignment horizontal="center" vertical="center" wrapText="1"/>
      <protection locked="0"/>
    </xf>
    <xf numFmtId="0" fontId="12" fillId="3" borderId="63" xfId="15" applyFont="1" applyFill="1" applyBorder="1" applyAlignment="1" applyProtection="1">
      <alignment horizontal="left" vertical="center" wrapText="1"/>
      <protection locked="0"/>
    </xf>
    <xf numFmtId="0" fontId="11" fillId="3" borderId="63" xfId="15" applyFont="1" applyFill="1" applyBorder="1" applyAlignment="1" applyProtection="1">
      <alignment horizontal="center" vertical="center" wrapText="1"/>
      <protection locked="0"/>
    </xf>
    <xf numFmtId="0" fontId="11" fillId="3" borderId="74" xfId="0" applyFont="1" applyFill="1" applyBorder="1" applyAlignment="1">
      <alignment vertical="center" wrapText="1"/>
    </xf>
    <xf numFmtId="0" fontId="4" fillId="3" borderId="0" xfId="0" applyFont="1" applyFill="1" applyAlignment="1">
      <alignment horizontal="center" vertical="center" wrapText="1"/>
    </xf>
    <xf numFmtId="0" fontId="11" fillId="3" borderId="73" xfId="35" applyFont="1" applyFill="1" applyBorder="1" applyAlignment="1">
      <alignment horizontal="center" vertical="center" wrapText="1"/>
    </xf>
    <xf numFmtId="168" fontId="11" fillId="3" borderId="73" xfId="35" applyNumberFormat="1" applyFont="1" applyFill="1" applyBorder="1" applyAlignment="1">
      <alignment horizontal="center" vertical="center" wrapText="1"/>
    </xf>
    <xf numFmtId="0" fontId="18" fillId="3" borderId="81" xfId="12" applyFont="1" applyFill="1" applyBorder="1" applyAlignment="1">
      <alignment vertical="center" wrapText="1"/>
    </xf>
    <xf numFmtId="0" fontId="11" fillId="3" borderId="81" xfId="32" applyFont="1" applyFill="1" applyBorder="1" applyAlignment="1">
      <alignment horizontal="center" vertical="center" wrapText="1"/>
    </xf>
    <xf numFmtId="14" fontId="11" fillId="3" borderId="81" xfId="32" applyNumberFormat="1" applyFont="1" applyFill="1" applyBorder="1" applyAlignment="1" applyProtection="1">
      <alignment horizontal="center" vertical="center" wrapText="1"/>
      <protection locked="0"/>
    </xf>
    <xf numFmtId="0" fontId="11" fillId="3" borderId="73" xfId="0" applyFont="1" applyFill="1" applyBorder="1" applyAlignment="1">
      <alignment horizontal="center" vertical="center"/>
    </xf>
    <xf numFmtId="0" fontId="18" fillId="3" borderId="80" xfId="0" applyFont="1" applyFill="1" applyBorder="1" applyAlignment="1">
      <alignment wrapText="1"/>
    </xf>
    <xf numFmtId="0" fontId="11" fillId="3" borderId="70" xfId="0" applyFont="1" applyFill="1" applyBorder="1" applyAlignment="1">
      <alignment horizontal="center" vertical="center"/>
    </xf>
    <xf numFmtId="0" fontId="11" fillId="3" borderId="74" xfId="0" applyFont="1" applyFill="1" applyBorder="1" applyAlignment="1">
      <alignment horizontal="center" vertical="center"/>
    </xf>
    <xf numFmtId="0" fontId="12" fillId="3" borderId="73" xfId="0" applyFont="1" applyFill="1" applyBorder="1" applyAlignment="1">
      <alignment horizontal="center" vertical="center" wrapText="1"/>
    </xf>
    <xf numFmtId="0" fontId="21" fillId="3" borderId="0" xfId="0" applyFont="1" applyFill="1" applyAlignment="1">
      <alignment vertical="center" wrapText="1"/>
    </xf>
    <xf numFmtId="0" fontId="12" fillId="3" borderId="63" xfId="7" applyFont="1" applyFill="1" applyBorder="1" applyAlignment="1" applyProtection="1">
      <alignment horizontal="left" vertical="center" wrapText="1"/>
      <protection locked="0"/>
    </xf>
    <xf numFmtId="0" fontId="11" fillId="3" borderId="63" xfId="7" applyFont="1" applyFill="1" applyBorder="1" applyAlignment="1" applyProtection="1">
      <alignment horizontal="center" vertical="center" wrapText="1"/>
      <protection locked="0"/>
    </xf>
    <xf numFmtId="14" fontId="11" fillId="3" borderId="63" xfId="7" applyNumberFormat="1" applyFont="1" applyFill="1" applyBorder="1" applyAlignment="1" applyProtection="1">
      <alignment horizontal="center" vertical="center" wrapText="1"/>
      <protection locked="0"/>
    </xf>
    <xf numFmtId="0" fontId="12" fillId="3" borderId="63" xfId="0" applyFont="1" applyFill="1" applyBorder="1" applyAlignment="1" applyProtection="1">
      <alignment horizontal="center" vertical="center" wrapText="1"/>
      <protection locked="0"/>
    </xf>
    <xf numFmtId="14" fontId="11" fillId="3" borderId="64" xfId="33" applyNumberFormat="1" applyFont="1" applyFill="1" applyBorder="1" applyAlignment="1" applyProtection="1">
      <alignment horizontal="center" vertical="center" wrapText="1"/>
      <protection locked="0"/>
    </xf>
    <xf numFmtId="0" fontId="11" fillId="3" borderId="160" xfId="0" applyFont="1" applyFill="1" applyBorder="1" applyAlignment="1" applyProtection="1">
      <alignment horizontal="center" vertical="center" wrapText="1"/>
      <protection locked="0"/>
    </xf>
    <xf numFmtId="0" fontId="11" fillId="3" borderId="132" xfId="0" applyFont="1" applyFill="1" applyBorder="1" applyAlignment="1" applyProtection="1">
      <alignment horizontal="center" vertical="center" wrapText="1"/>
      <protection locked="0"/>
    </xf>
    <xf numFmtId="14" fontId="11" fillId="3" borderId="132" xfId="33" applyNumberFormat="1" applyFont="1" applyFill="1" applyBorder="1" applyAlignment="1" applyProtection="1">
      <alignment horizontal="center" vertical="center" wrapText="1"/>
      <protection locked="0"/>
    </xf>
    <xf numFmtId="14" fontId="11" fillId="3" borderId="98" xfId="33" applyNumberFormat="1" applyFont="1" applyFill="1" applyBorder="1" applyAlignment="1" applyProtection="1">
      <alignment horizontal="center" vertical="center" wrapText="1"/>
      <protection locked="0"/>
    </xf>
    <xf numFmtId="0" fontId="11" fillId="3" borderId="145" xfId="0" applyFont="1" applyFill="1" applyBorder="1" applyAlignment="1">
      <alignment horizontal="center" vertical="center"/>
    </xf>
    <xf numFmtId="0" fontId="11" fillId="0" borderId="122" xfId="0" applyFont="1" applyBorder="1" applyAlignment="1">
      <alignment horizontal="center" vertical="center"/>
    </xf>
    <xf numFmtId="0" fontId="11" fillId="3" borderId="63" xfId="0" applyFont="1" applyFill="1" applyBorder="1" applyAlignment="1" applyProtection="1">
      <alignment horizontal="center" vertical="center" wrapText="1"/>
      <protection locked="0"/>
    </xf>
    <xf numFmtId="15" fontId="11" fillId="3" borderId="99" xfId="0" applyNumberFormat="1" applyFont="1" applyFill="1" applyBorder="1" applyAlignment="1">
      <alignment horizontal="center" vertical="center"/>
    </xf>
    <xf numFmtId="15" fontId="4" fillId="0" borderId="137" xfId="0" applyNumberFormat="1" applyFont="1" applyBorder="1"/>
    <xf numFmtId="0" fontId="11" fillId="3" borderId="63" xfId="0" applyFont="1" applyFill="1" applyBorder="1" applyAlignment="1" applyProtection="1">
      <alignment vertical="center" wrapText="1"/>
      <protection locked="0"/>
    </xf>
    <xf numFmtId="0" fontId="11" fillId="3" borderId="65" xfId="0" applyFont="1" applyFill="1" applyBorder="1" applyAlignment="1" applyProtection="1">
      <alignment horizontal="center" vertical="center" wrapText="1"/>
      <protection locked="0"/>
    </xf>
    <xf numFmtId="0" fontId="11" fillId="3" borderId="105" xfId="0" applyFont="1" applyFill="1" applyBorder="1" applyAlignment="1" applyProtection="1">
      <alignment horizontal="center" vertical="center" wrapText="1"/>
      <protection locked="0"/>
    </xf>
    <xf numFmtId="0" fontId="11" fillId="3" borderId="101" xfId="0" applyFont="1" applyFill="1" applyBorder="1" applyAlignment="1" applyProtection="1">
      <alignment horizontal="center" vertical="center" wrapText="1"/>
      <protection locked="0"/>
    </xf>
    <xf numFmtId="0" fontId="11" fillId="0" borderId="153" xfId="0" applyFont="1" applyBorder="1" applyAlignment="1">
      <alignment horizontal="center" vertical="center"/>
    </xf>
    <xf numFmtId="14" fontId="11" fillId="3" borderId="65" xfId="0" applyNumberFormat="1" applyFont="1" applyFill="1" applyBorder="1" applyAlignment="1" applyProtection="1">
      <alignment horizontal="center" vertical="center" wrapText="1"/>
      <protection locked="0"/>
    </xf>
    <xf numFmtId="0" fontId="19" fillId="3" borderId="63" xfId="0" applyFont="1" applyFill="1" applyBorder="1" applyAlignment="1" applyProtection="1">
      <alignment horizontal="center" vertical="center" wrapText="1"/>
      <protection locked="0"/>
    </xf>
    <xf numFmtId="14" fontId="11" fillId="3" borderId="63" xfId="0" applyNumberFormat="1" applyFont="1" applyFill="1" applyBorder="1" applyAlignment="1" applyProtection="1">
      <alignment horizontal="center" vertical="center" wrapText="1"/>
      <protection locked="0"/>
    </xf>
    <xf numFmtId="0" fontId="11" fillId="3" borderId="64" xfId="0" applyFont="1" applyFill="1" applyBorder="1" applyAlignment="1" applyProtection="1">
      <alignment horizontal="center" vertical="center" wrapText="1"/>
      <protection locked="0"/>
    </xf>
    <xf numFmtId="14" fontId="11" fillId="3" borderId="73" xfId="0" applyNumberFormat="1" applyFont="1" applyFill="1" applyBorder="1" applyAlignment="1">
      <alignment horizontal="center" vertical="center" wrapText="1"/>
    </xf>
    <xf numFmtId="14" fontId="11" fillId="3" borderId="97" xfId="0" applyNumberFormat="1" applyFont="1" applyFill="1" applyBorder="1" applyAlignment="1">
      <alignment horizontal="center" vertical="center" wrapText="1"/>
    </xf>
    <xf numFmtId="0" fontId="11" fillId="0" borderId="76" xfId="0" applyFont="1" applyBorder="1" applyAlignment="1">
      <alignment horizontal="center" vertical="center" wrapText="1"/>
    </xf>
    <xf numFmtId="0" fontId="11" fillId="3" borderId="73" xfId="34" applyFont="1" applyFill="1" applyBorder="1" applyAlignment="1">
      <alignment horizontal="center" vertical="center" wrapText="1"/>
    </xf>
    <xf numFmtId="14" fontId="11" fillId="3" borderId="73" xfId="34" applyNumberFormat="1" applyFont="1" applyFill="1" applyBorder="1" applyAlignment="1">
      <alignment horizontal="center" vertical="center" wrapText="1"/>
    </xf>
    <xf numFmtId="14" fontId="11" fillId="3" borderId="97" xfId="34" applyNumberFormat="1" applyFont="1" applyFill="1" applyBorder="1" applyAlignment="1">
      <alignment horizontal="center" vertical="center" wrapText="1"/>
    </xf>
    <xf numFmtId="0" fontId="11" fillId="3" borderId="63" xfId="0" applyFont="1" applyFill="1" applyBorder="1" applyAlignment="1" applyProtection="1">
      <alignment horizontal="center" vertical="center"/>
      <protection locked="0"/>
    </xf>
    <xf numFmtId="0" fontId="12" fillId="3" borderId="63" xfId="0" applyFont="1" applyFill="1" applyBorder="1" applyAlignment="1" applyProtection="1">
      <alignment horizontal="left" vertical="center" wrapText="1"/>
      <protection locked="0"/>
    </xf>
    <xf numFmtId="15" fontId="11" fillId="3" borderId="63" xfId="0" applyNumberFormat="1" applyFont="1" applyFill="1" applyBorder="1" applyAlignment="1" applyProtection="1">
      <alignment horizontal="center" vertical="center" wrapText="1"/>
      <protection locked="0"/>
    </xf>
    <xf numFmtId="0" fontId="14" fillId="3" borderId="63" xfId="0" applyFont="1" applyFill="1" applyBorder="1" applyAlignment="1" applyProtection="1">
      <alignment horizontal="justify" vertical="center" wrapText="1"/>
      <protection locked="0"/>
    </xf>
    <xf numFmtId="0" fontId="50" fillId="3" borderId="0" xfId="0" applyFont="1" applyFill="1" applyAlignment="1">
      <alignment horizontal="center" vertical="center" wrapText="1"/>
    </xf>
    <xf numFmtId="0" fontId="16" fillId="3" borderId="63" xfId="0" applyFont="1" applyFill="1" applyBorder="1" applyAlignment="1" applyProtection="1">
      <alignment horizontal="justify" vertical="center" wrapText="1"/>
      <protection locked="0"/>
    </xf>
    <xf numFmtId="15" fontId="16" fillId="3" borderId="63" xfId="0" applyNumberFormat="1" applyFont="1" applyFill="1" applyBorder="1" applyAlignment="1" applyProtection="1">
      <alignment horizontal="justify" vertical="center" wrapText="1"/>
      <protection locked="0"/>
    </xf>
    <xf numFmtId="0" fontId="11" fillId="3" borderId="64" xfId="0" applyFont="1" applyFill="1" applyBorder="1" applyAlignment="1" applyProtection="1">
      <alignment vertical="center" wrapText="1"/>
      <protection locked="0"/>
    </xf>
    <xf numFmtId="0" fontId="11" fillId="3" borderId="62" xfId="0" applyFont="1" applyFill="1" applyBorder="1" applyAlignment="1" applyProtection="1">
      <alignment vertical="center" wrapText="1"/>
      <protection locked="0"/>
    </xf>
    <xf numFmtId="0" fontId="11" fillId="3" borderId="65" xfId="0" applyFont="1" applyFill="1" applyBorder="1" applyAlignment="1" applyProtection="1">
      <alignment vertical="center" wrapText="1"/>
      <protection locked="0"/>
    </xf>
    <xf numFmtId="1" fontId="11" fillId="3" borderId="63" xfId="0" applyNumberFormat="1" applyFont="1" applyFill="1" applyBorder="1" applyAlignment="1" applyProtection="1">
      <alignment horizontal="center" vertical="center" wrapText="1"/>
      <protection locked="0"/>
    </xf>
    <xf numFmtId="1" fontId="12" fillId="3" borderId="63" xfId="0" applyNumberFormat="1" applyFont="1" applyFill="1" applyBorder="1" applyAlignment="1" applyProtection="1">
      <alignment horizontal="center" vertical="center" wrapText="1"/>
      <protection locked="0"/>
    </xf>
    <xf numFmtId="0" fontId="48" fillId="0" borderId="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 xfId="0" applyFont="1" applyBorder="1" applyAlignment="1">
      <alignment horizontal="center" vertical="center" wrapText="1"/>
    </xf>
    <xf numFmtId="14" fontId="48" fillId="0" borderId="1" xfId="0" applyNumberFormat="1" applyFont="1" applyBorder="1" applyAlignment="1">
      <alignment horizontal="center" vertical="center" wrapText="1"/>
    </xf>
    <xf numFmtId="14" fontId="48" fillId="0" borderId="5" xfId="0" applyNumberFormat="1" applyFont="1" applyBorder="1" applyAlignment="1">
      <alignment horizontal="center" vertical="center"/>
    </xf>
    <xf numFmtId="0" fontId="48" fillId="0" borderId="94" xfId="0" applyFont="1" applyBorder="1" applyAlignment="1">
      <alignment horizontal="center" vertical="center" wrapText="1"/>
    </xf>
    <xf numFmtId="14" fontId="48" fillId="0" borderId="1" xfId="0" applyNumberFormat="1" applyFont="1" applyBorder="1" applyAlignment="1">
      <alignment horizontal="center" vertical="center"/>
    </xf>
    <xf numFmtId="0" fontId="48" fillId="0" borderId="17" xfId="0" applyFont="1" applyBorder="1" applyAlignment="1">
      <alignment horizontal="center" vertical="center" wrapText="1"/>
    </xf>
    <xf numFmtId="0" fontId="48" fillId="0" borderId="1" xfId="0" applyFont="1" applyBorder="1" applyAlignment="1">
      <alignment horizontal="left" vertical="center" wrapText="1"/>
    </xf>
    <xf numFmtId="15" fontId="48" fillId="0" borderId="5" xfId="0" applyNumberFormat="1" applyFont="1" applyBorder="1" applyAlignment="1">
      <alignment horizontal="center" vertical="center" wrapText="1"/>
    </xf>
    <xf numFmtId="14" fontId="48" fillId="0" borderId="5"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7" xfId="0" applyFont="1" applyBorder="1" applyAlignment="1">
      <alignment horizontal="left" vertical="center" wrapText="1"/>
    </xf>
    <xf numFmtId="14" fontId="48" fillId="0" borderId="87" xfId="0" applyNumberFormat="1" applyFont="1" applyBorder="1" applyAlignment="1">
      <alignment horizontal="center" vertical="center" wrapText="1"/>
    </xf>
    <xf numFmtId="0" fontId="48" fillId="0" borderId="7" xfId="0" applyFont="1" applyBorder="1" applyAlignment="1">
      <alignment horizontal="center" vertical="center"/>
    </xf>
    <xf numFmtId="0" fontId="48" fillId="0" borderId="89" xfId="0" applyFont="1" applyBorder="1" applyAlignment="1">
      <alignment horizontal="center" vertical="center" wrapText="1"/>
    </xf>
    <xf numFmtId="0" fontId="48" fillId="0" borderId="89" xfId="0" applyFont="1" applyBorder="1" applyAlignment="1">
      <alignment horizontal="left" vertical="center" wrapText="1"/>
    </xf>
    <xf numFmtId="9" fontId="48" fillId="0" borderId="1" xfId="0" applyNumberFormat="1" applyFont="1" applyBorder="1" applyAlignment="1">
      <alignment horizontal="center" vertical="center" wrapText="1"/>
    </xf>
    <xf numFmtId="0" fontId="48" fillId="0" borderId="89" xfId="0" applyFont="1" applyBorder="1" applyAlignment="1">
      <alignment vertical="center" wrapText="1"/>
    </xf>
    <xf numFmtId="0" fontId="48" fillId="0" borderId="3" xfId="0" applyFont="1" applyBorder="1" applyAlignment="1">
      <alignment horizontal="center" vertical="center"/>
    </xf>
    <xf numFmtId="0" fontId="48" fillId="0" borderId="1" xfId="0" applyFont="1" applyBorder="1" applyAlignment="1">
      <alignment vertical="center" wrapText="1"/>
    </xf>
    <xf numFmtId="0" fontId="48" fillId="0" borderId="87" xfId="0" applyFont="1" applyBorder="1" applyAlignment="1">
      <alignment vertical="center" wrapText="1"/>
    </xf>
    <xf numFmtId="14" fontId="48" fillId="0" borderId="7" xfId="0" applyNumberFormat="1" applyFont="1" applyBorder="1" applyAlignment="1">
      <alignment horizontal="center" vertical="center" wrapText="1"/>
    </xf>
    <xf numFmtId="0" fontId="48" fillId="0" borderId="91" xfId="0" applyFont="1" applyBorder="1" applyAlignment="1">
      <alignment horizontal="center" vertical="center" wrapText="1"/>
    </xf>
    <xf numFmtId="0" fontId="48" fillId="0" borderId="92" xfId="0" applyFont="1" applyBorder="1" applyAlignment="1">
      <alignment horizontal="center" vertical="center" wrapText="1"/>
    </xf>
    <xf numFmtId="0" fontId="48" fillId="0" borderId="92" xfId="0" applyFont="1" applyBorder="1" applyAlignment="1">
      <alignment horizontal="left" vertical="center" wrapText="1"/>
    </xf>
    <xf numFmtId="14" fontId="48" fillId="0" borderId="7" xfId="0" applyNumberFormat="1" applyFont="1" applyBorder="1" applyAlignment="1">
      <alignment horizontal="center" vertical="center"/>
    </xf>
    <xf numFmtId="14" fontId="48" fillId="0" borderId="89" xfId="0" applyNumberFormat="1" applyFont="1" applyBorder="1" applyAlignment="1">
      <alignment horizontal="center" vertical="center" wrapText="1"/>
    </xf>
    <xf numFmtId="14" fontId="48" fillId="0" borderId="3" xfId="0" applyNumberFormat="1" applyFont="1" applyBorder="1" applyAlignment="1">
      <alignment horizontal="center" vertical="center"/>
    </xf>
    <xf numFmtId="0" fontId="48" fillId="0" borderId="5" xfId="0" applyFont="1" applyBorder="1" applyAlignment="1">
      <alignment horizontal="center" vertical="center" wrapText="1"/>
    </xf>
    <xf numFmtId="0" fontId="48" fillId="0" borderId="17" xfId="0" applyFont="1" applyBorder="1" applyAlignment="1">
      <alignment horizontal="left" vertical="center" wrapText="1"/>
    </xf>
    <xf numFmtId="0" fontId="48" fillId="0" borderId="15" xfId="0" applyFont="1" applyBorder="1" applyAlignment="1">
      <alignment horizontal="left" vertical="center" wrapText="1"/>
    </xf>
    <xf numFmtId="14" fontId="48" fillId="0" borderId="15" xfId="0" applyNumberFormat="1" applyFont="1" applyBorder="1" applyAlignment="1">
      <alignment horizontal="center" vertical="center" wrapText="1"/>
    </xf>
    <xf numFmtId="0" fontId="46" fillId="0" borderId="1" xfId="0" applyFont="1" applyBorder="1" applyAlignment="1">
      <alignment horizontal="center" vertical="center" wrapText="1"/>
    </xf>
    <xf numFmtId="14" fontId="46" fillId="0" borderId="1" xfId="0" applyNumberFormat="1" applyFont="1" applyBorder="1" applyAlignment="1">
      <alignment horizontal="center" vertical="center" wrapText="1"/>
    </xf>
    <xf numFmtId="0" fontId="48" fillId="0" borderId="0" xfId="0" applyFont="1" applyAlignment="1">
      <alignment horizontal="center" vertical="center" wrapText="1"/>
    </xf>
    <xf numFmtId="0" fontId="11" fillId="0" borderId="74" xfId="0" applyFont="1" applyBorder="1" applyAlignment="1">
      <alignment horizontal="center" vertical="center" textRotation="90" wrapText="1"/>
    </xf>
    <xf numFmtId="0" fontId="52" fillId="2" borderId="18" xfId="0" applyFont="1" applyFill="1" applyBorder="1" applyAlignment="1">
      <alignment horizontal="center" vertical="center" wrapText="1"/>
    </xf>
    <xf numFmtId="14" fontId="52" fillId="2" borderId="18" xfId="0" applyNumberFormat="1" applyFont="1" applyFill="1" applyBorder="1" applyAlignment="1">
      <alignment horizontal="center" vertical="center"/>
    </xf>
    <xf numFmtId="14" fontId="52" fillId="2" borderId="19" xfId="0" applyNumberFormat="1" applyFont="1" applyFill="1" applyBorder="1" applyAlignment="1">
      <alignment horizontal="center" vertical="center"/>
    </xf>
    <xf numFmtId="0" fontId="52" fillId="2" borderId="18" xfId="0" applyFont="1" applyFill="1" applyBorder="1" applyAlignment="1">
      <alignment vertical="center" wrapText="1"/>
    </xf>
    <xf numFmtId="0" fontId="52" fillId="2" borderId="20" xfId="0" applyFont="1" applyFill="1" applyBorder="1" applyAlignment="1">
      <alignment horizontal="left" vertical="center" wrapText="1"/>
    </xf>
    <xf numFmtId="0" fontId="52" fillId="2" borderId="21" xfId="0" applyFont="1" applyFill="1" applyBorder="1" applyAlignment="1">
      <alignment vertical="center" wrapText="1"/>
    </xf>
    <xf numFmtId="0" fontId="52" fillId="2" borderId="25" xfId="0" applyFont="1" applyFill="1" applyBorder="1" applyAlignment="1">
      <alignment horizontal="center" vertical="center" wrapText="1"/>
    </xf>
    <xf numFmtId="14" fontId="52" fillId="2" borderId="1" xfId="0" applyNumberFormat="1" applyFont="1" applyFill="1" applyBorder="1" applyAlignment="1">
      <alignment horizontal="center" vertical="center"/>
    </xf>
    <xf numFmtId="0" fontId="53" fillId="0" borderId="1" xfId="0" applyFont="1" applyBorder="1" applyAlignment="1">
      <alignment horizontal="center" vertical="center" wrapText="1"/>
    </xf>
    <xf numFmtId="14" fontId="52" fillId="2" borderId="25" xfId="0" applyNumberFormat="1" applyFont="1" applyFill="1" applyBorder="1" applyAlignment="1">
      <alignment horizontal="center" vertical="center"/>
    </xf>
    <xf numFmtId="0" fontId="52" fillId="2" borderId="25" xfId="0" applyFont="1" applyFill="1" applyBorder="1" applyAlignment="1">
      <alignment vertical="center" wrapText="1"/>
    </xf>
    <xf numFmtId="0" fontId="52" fillId="2" borderId="25" xfId="0" applyFont="1" applyFill="1" applyBorder="1" applyAlignment="1">
      <alignment horizontal="left" vertical="center" wrapText="1"/>
    </xf>
    <xf numFmtId="0" fontId="48" fillId="3" borderId="25" xfId="0" applyFont="1" applyFill="1" applyBorder="1" applyAlignment="1">
      <alignment horizontal="center" vertical="center" wrapText="1"/>
    </xf>
    <xf numFmtId="0" fontId="48" fillId="0" borderId="29" xfId="0" applyFont="1" applyBorder="1" applyAlignment="1">
      <alignment horizontal="center" vertical="center" wrapText="1"/>
    </xf>
    <xf numFmtId="0" fontId="52" fillId="2" borderId="26" xfId="0" applyFont="1" applyFill="1" applyBorder="1" applyAlignment="1">
      <alignment horizontal="left" vertical="center" wrapText="1"/>
    </xf>
    <xf numFmtId="0" fontId="52" fillId="2" borderId="27" xfId="0" applyFont="1" applyFill="1" applyBorder="1" applyAlignment="1">
      <alignment vertical="center" wrapText="1"/>
    </xf>
    <xf numFmtId="0" fontId="52" fillId="2" borderId="30" xfId="0" applyFont="1" applyFill="1" applyBorder="1" applyAlignment="1">
      <alignment vertical="center" wrapText="1"/>
    </xf>
    <xf numFmtId="0" fontId="55" fillId="0" borderId="0" xfId="0" applyFont="1" applyAlignment="1">
      <alignment horizontal="left" vertical="center" wrapText="1"/>
    </xf>
    <xf numFmtId="0" fontId="56" fillId="0" borderId="61" xfId="0" applyFont="1" applyBorder="1" applyAlignment="1">
      <alignment horizontal="center" vertical="center" wrapText="1"/>
    </xf>
    <xf numFmtId="0" fontId="57" fillId="0" borderId="0" xfId="0" applyFont="1" applyAlignment="1">
      <alignment horizontal="center" vertical="center" wrapText="1"/>
    </xf>
    <xf numFmtId="0" fontId="59" fillId="0" borderId="1" xfId="0" applyFont="1" applyBorder="1" applyAlignment="1">
      <alignment horizontal="left" vertical="center" wrapText="1"/>
    </xf>
    <xf numFmtId="0" fontId="55" fillId="0" borderId="1" xfId="0" applyFont="1" applyBorder="1" applyAlignment="1">
      <alignment horizontal="left" vertical="center" wrapText="1"/>
    </xf>
    <xf numFmtId="0" fontId="58" fillId="0" borderId="1" xfId="0" applyFont="1" applyBorder="1" applyAlignment="1">
      <alignment horizontal="left" vertical="center" wrapText="1"/>
    </xf>
    <xf numFmtId="166" fontId="11" fillId="0" borderId="68" xfId="0" applyNumberFormat="1" applyFont="1" applyBorder="1" applyAlignment="1">
      <alignment horizontal="center" vertical="center" wrapText="1"/>
    </xf>
    <xf numFmtId="0" fontId="14" fillId="0" borderId="65" xfId="0" applyFont="1" applyBorder="1" applyAlignment="1" applyProtection="1">
      <alignment horizontal="justify" vertical="center" wrapText="1"/>
      <protection locked="0"/>
    </xf>
    <xf numFmtId="1" fontId="11" fillId="0" borderId="74" xfId="0" applyNumberFormat="1" applyFont="1" applyBorder="1" applyAlignment="1">
      <alignment horizontal="center" vertical="center" textRotation="90" wrapText="1"/>
    </xf>
    <xf numFmtId="0" fontId="11" fillId="0" borderId="68" xfId="0" applyFont="1" applyBorder="1" applyAlignment="1">
      <alignment horizontal="center" vertical="center" textRotation="90" wrapText="1"/>
    </xf>
    <xf numFmtId="0" fontId="12" fillId="0" borderId="69" xfId="0" applyFont="1" applyBorder="1" applyAlignment="1" applyProtection="1">
      <alignment horizontal="center" vertical="center" textRotation="90"/>
      <protection locked="0"/>
    </xf>
    <xf numFmtId="14" fontId="11" fillId="3" borderId="146" xfId="0" applyNumberFormat="1" applyFont="1" applyFill="1" applyBorder="1" applyAlignment="1" applyProtection="1">
      <alignment horizontal="center" vertical="center" wrapText="1"/>
      <protection locked="0"/>
    </xf>
    <xf numFmtId="0" fontId="11" fillId="0" borderId="68" xfId="0" applyFont="1" applyBorder="1" applyAlignment="1">
      <alignment vertical="center"/>
    </xf>
    <xf numFmtId="0" fontId="12" fillId="0" borderId="73" xfId="0" applyFont="1" applyBorder="1" applyAlignment="1">
      <alignment horizontal="center" vertical="center" textRotation="90"/>
    </xf>
    <xf numFmtId="0" fontId="48" fillId="3" borderId="1" xfId="0" applyFont="1" applyFill="1" applyBorder="1" applyAlignment="1">
      <alignment horizontal="center" vertical="center" wrapText="1"/>
    </xf>
    <xf numFmtId="0" fontId="11" fillId="0" borderId="122" xfId="0" applyFont="1" applyBorder="1" applyAlignment="1">
      <alignment horizontal="center" vertical="center" textRotation="90" wrapText="1"/>
    </xf>
    <xf numFmtId="0" fontId="11" fillId="0" borderId="68" xfId="0" applyFont="1" applyFill="1" applyBorder="1" applyAlignment="1">
      <alignment vertical="center" wrapText="1"/>
    </xf>
    <xf numFmtId="0" fontId="11" fillId="0" borderId="164" xfId="0" applyFont="1" applyFill="1" applyBorder="1" applyAlignment="1">
      <alignment vertical="center" wrapText="1"/>
    </xf>
    <xf numFmtId="0" fontId="49" fillId="0" borderId="0" xfId="0" applyFont="1" applyAlignment="1">
      <alignment horizontal="left" vertical="center"/>
    </xf>
    <xf numFmtId="0" fontId="37" fillId="0" borderId="46" xfId="1" applyFont="1" applyBorder="1" applyAlignment="1">
      <alignment horizontal="center" vertical="center"/>
    </xf>
    <xf numFmtId="0" fontId="48" fillId="0" borderId="44" xfId="1" applyFont="1" applyBorder="1" applyAlignment="1">
      <alignment vertical="center"/>
    </xf>
    <xf numFmtId="0" fontId="48" fillId="0" borderId="40" xfId="1" applyFont="1" applyBorder="1" applyAlignment="1">
      <alignment vertical="center"/>
    </xf>
    <xf numFmtId="0" fontId="48" fillId="0" borderId="47" xfId="1" applyFont="1" applyBorder="1" applyAlignment="1">
      <alignment vertical="center"/>
    </xf>
    <xf numFmtId="0" fontId="48" fillId="0" borderId="43" xfId="1" applyFont="1" applyBorder="1" applyAlignment="1">
      <alignment vertical="center"/>
    </xf>
    <xf numFmtId="0" fontId="48" fillId="0" borderId="41" xfId="1" applyFont="1" applyBorder="1" applyAlignment="1">
      <alignment vertical="center"/>
    </xf>
    <xf numFmtId="0" fontId="48" fillId="0" borderId="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25" xfId="0" applyFont="1" applyBorder="1" applyAlignment="1">
      <alignment horizontal="center" vertical="center" wrapText="1"/>
    </xf>
    <xf numFmtId="0" fontId="48" fillId="0" borderId="0" xfId="0" applyFont="1" applyAlignment="1">
      <alignment horizontal="center" vertical="center" wrapText="1"/>
    </xf>
    <xf numFmtId="0" fontId="48" fillId="0" borderId="17" xfId="0" applyFont="1" applyBorder="1" applyAlignment="1">
      <alignment horizontal="center" vertical="center" wrapText="1"/>
    </xf>
    <xf numFmtId="0" fontId="48" fillId="0" borderId="1" xfId="0" applyFont="1" applyBorder="1" applyAlignment="1">
      <alignment horizontal="center" vertical="center"/>
    </xf>
    <xf numFmtId="0" fontId="48" fillId="0" borderId="87" xfId="0" applyFont="1" applyBorder="1" applyAlignment="1">
      <alignment horizontal="center" vertical="center"/>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82"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93" xfId="0" applyFont="1" applyBorder="1" applyAlignment="1">
      <alignment horizontal="center" vertical="center" wrapText="1"/>
    </xf>
    <xf numFmtId="0" fontId="48" fillId="0" borderId="89" xfId="0" applyFont="1" applyBorder="1" applyAlignment="1">
      <alignment horizontal="center" vertical="center" wrapText="1"/>
    </xf>
    <xf numFmtId="0" fontId="54" fillId="7" borderId="40" xfId="1" applyFont="1" applyFill="1" applyBorder="1" applyAlignment="1">
      <alignment horizontal="center" vertical="center"/>
    </xf>
    <xf numFmtId="0" fontId="54" fillId="7" borderId="0" xfId="1" applyFont="1" applyFill="1" applyAlignment="1">
      <alignment horizontal="center" vertical="center"/>
    </xf>
    <xf numFmtId="0" fontId="48" fillId="0" borderId="128" xfId="0" applyFont="1" applyBorder="1" applyAlignment="1">
      <alignment horizontal="center" vertical="center" wrapText="1"/>
    </xf>
    <xf numFmtId="0" fontId="60" fillId="0" borderId="61" xfId="1" applyFont="1" applyBorder="1" applyAlignment="1">
      <alignment horizontal="left" vertical="center" wrapText="1"/>
    </xf>
    <xf numFmtId="14" fontId="51" fillId="0" borderId="46" xfId="1" applyNumberFormat="1" applyFont="1" applyBorder="1" applyAlignment="1">
      <alignment horizontal="center" vertical="center"/>
    </xf>
    <xf numFmtId="14" fontId="51" fillId="0" borderId="45" xfId="1" applyNumberFormat="1" applyFont="1" applyBorder="1" applyAlignment="1">
      <alignment horizontal="center" vertical="center"/>
    </xf>
    <xf numFmtId="14" fontId="51" fillId="0" borderId="53" xfId="1" applyNumberFormat="1" applyFont="1" applyBorder="1" applyAlignment="1">
      <alignment horizontal="center" vertical="center"/>
    </xf>
    <xf numFmtId="14" fontId="51" fillId="0" borderId="43" xfId="1" applyNumberFormat="1" applyFont="1" applyBorder="1" applyAlignment="1">
      <alignment horizontal="center" vertical="center"/>
    </xf>
    <xf numFmtId="14" fontId="51" fillId="0" borderId="42" xfId="1" applyNumberFormat="1" applyFont="1" applyBorder="1" applyAlignment="1">
      <alignment horizontal="center" vertical="center"/>
    </xf>
    <xf numFmtId="14" fontId="51" fillId="0" borderId="60" xfId="1" applyNumberFormat="1" applyFont="1" applyBorder="1" applyAlignment="1">
      <alignment horizontal="center" vertical="center"/>
    </xf>
    <xf numFmtId="0" fontId="48" fillId="0" borderId="1" xfId="0" applyFont="1" applyBorder="1" applyAlignment="1">
      <alignment horizontal="left" vertical="center" wrapText="1"/>
    </xf>
    <xf numFmtId="0" fontId="48" fillId="0" borderId="127" xfId="0" applyFont="1" applyBorder="1" applyAlignment="1">
      <alignment horizontal="left" vertical="center" wrapText="1"/>
    </xf>
    <xf numFmtId="0" fontId="48" fillId="0" borderId="88"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90" xfId="0" applyFont="1" applyBorder="1" applyAlignment="1">
      <alignment horizontal="center" vertical="center" wrapText="1"/>
    </xf>
    <xf numFmtId="0" fontId="48" fillId="0" borderId="126"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96"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95" xfId="0" applyFont="1" applyBorder="1" applyAlignment="1">
      <alignment horizontal="center" vertical="center" wrapText="1"/>
    </xf>
    <xf numFmtId="0" fontId="48" fillId="0" borderId="94" xfId="0" applyFont="1" applyBorder="1" applyAlignment="1">
      <alignment horizontal="center" vertical="center" wrapText="1"/>
    </xf>
    <xf numFmtId="0" fontId="15" fillId="0" borderId="70" xfId="0" applyFont="1" applyBorder="1" applyAlignment="1">
      <alignment horizontal="center" vertical="center" textRotation="90" wrapText="1"/>
    </xf>
    <xf numFmtId="0" fontId="15" fillId="0" borderId="164" xfId="0" applyFont="1" applyBorder="1" applyAlignment="1">
      <alignment horizontal="center" vertical="center" textRotation="90" wrapText="1"/>
    </xf>
    <xf numFmtId="0" fontId="18" fillId="0" borderId="68" xfId="0" applyFont="1" applyBorder="1"/>
    <xf numFmtId="0" fontId="11" fillId="0" borderId="70" xfId="0" applyFont="1" applyBorder="1" applyAlignment="1">
      <alignment horizontal="center" vertical="center" textRotation="90" wrapText="1"/>
    </xf>
    <xf numFmtId="0" fontId="18" fillId="0" borderId="121" xfId="0" applyFont="1" applyBorder="1" applyAlignment="1">
      <alignment horizontal="center" vertical="center" textRotation="90"/>
    </xf>
    <xf numFmtId="0" fontId="18" fillId="0" borderId="165" xfId="0" applyFont="1" applyBorder="1" applyAlignment="1">
      <alignment horizontal="center" vertical="center" textRotation="90"/>
    </xf>
    <xf numFmtId="0" fontId="15" fillId="0" borderId="70" xfId="0" applyFont="1" applyBorder="1" applyAlignment="1">
      <alignment horizontal="center" vertical="center"/>
    </xf>
    <xf numFmtId="0" fontId="15" fillId="0" borderId="164" xfId="0" applyFont="1" applyBorder="1" applyAlignment="1">
      <alignment horizontal="center" vertical="center"/>
    </xf>
    <xf numFmtId="9" fontId="12" fillId="0" borderId="169" xfId="0" applyNumberFormat="1" applyFont="1" applyBorder="1" applyAlignment="1" applyProtection="1">
      <alignment horizontal="center" vertical="center" wrapText="1"/>
      <protection hidden="1"/>
    </xf>
    <xf numFmtId="9" fontId="12" fillId="0" borderId="163" xfId="0" applyNumberFormat="1" applyFont="1" applyBorder="1" applyAlignment="1" applyProtection="1">
      <alignment horizontal="center" vertical="center" wrapText="1"/>
      <protection hidden="1"/>
    </xf>
    <xf numFmtId="9" fontId="12" fillId="0" borderId="104" xfId="0" applyNumberFormat="1" applyFont="1" applyBorder="1" applyAlignment="1" applyProtection="1">
      <alignment horizontal="center" vertical="center" wrapText="1"/>
      <protection locked="0"/>
    </xf>
    <xf numFmtId="9" fontId="12" fillId="0" borderId="165" xfId="0" applyNumberFormat="1" applyFont="1" applyBorder="1" applyAlignment="1" applyProtection="1">
      <alignment horizontal="center" vertical="center" wrapText="1"/>
      <protection locked="0"/>
    </xf>
    <xf numFmtId="165" fontId="12" fillId="0" borderId="104" xfId="22" applyNumberFormat="1" applyFont="1" applyBorder="1" applyAlignment="1" applyProtection="1">
      <alignment horizontal="center" vertical="center" wrapText="1"/>
      <protection locked="0"/>
    </xf>
    <xf numFmtId="165" fontId="12" fillId="0" borderId="165" xfId="22" applyNumberFormat="1" applyFont="1" applyBorder="1" applyAlignment="1" applyProtection="1">
      <alignment horizontal="center" vertical="center" wrapText="1"/>
      <protection locked="0"/>
    </xf>
    <xf numFmtId="164" fontId="12" fillId="0" borderId="104" xfId="22" applyFont="1" applyBorder="1" applyAlignment="1" applyProtection="1">
      <alignment horizontal="center" vertical="center" wrapText="1"/>
      <protection locked="0"/>
    </xf>
    <xf numFmtId="164" fontId="12" fillId="0" borderId="165" xfId="22" applyFont="1" applyBorder="1" applyAlignment="1" applyProtection="1">
      <alignment horizontal="center" vertical="center" wrapText="1"/>
      <protection locked="0"/>
    </xf>
    <xf numFmtId="0" fontId="13" fillId="0" borderId="104" xfId="0" applyFont="1" applyBorder="1" applyAlignment="1" applyProtection="1">
      <alignment horizontal="center" vertical="center" wrapText="1"/>
      <protection hidden="1"/>
    </xf>
    <xf numFmtId="0" fontId="13" fillId="0" borderId="165" xfId="0" applyFont="1" applyBorder="1" applyAlignment="1" applyProtection="1">
      <alignment horizontal="center" vertical="center" wrapText="1"/>
      <protection hidden="1"/>
    </xf>
    <xf numFmtId="0" fontId="11" fillId="0" borderId="70"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164" xfId="0" applyFont="1" applyBorder="1" applyAlignment="1">
      <alignment horizontal="center" vertical="center" wrapText="1"/>
    </xf>
    <xf numFmtId="0" fontId="11" fillId="0" borderId="70" xfId="0" applyFont="1" applyFill="1" applyBorder="1" applyAlignment="1">
      <alignment horizontal="center" vertical="center" wrapText="1"/>
    </xf>
    <xf numFmtId="0" fontId="11" fillId="0" borderId="164" xfId="0" applyFont="1" applyFill="1" applyBorder="1" applyAlignment="1">
      <alignment horizontal="center" vertical="center" wrapText="1"/>
    </xf>
    <xf numFmtId="0" fontId="18" fillId="0" borderId="68" xfId="0" applyFont="1" applyBorder="1" applyAlignment="1">
      <alignment vertical="center"/>
    </xf>
    <xf numFmtId="0" fontId="18" fillId="0" borderId="107" xfId="0" applyFont="1" applyBorder="1" applyAlignment="1">
      <alignment horizontal="center" wrapText="1"/>
    </xf>
    <xf numFmtId="0" fontId="18" fillId="0" borderId="108" xfId="0" applyFont="1" applyBorder="1"/>
    <xf numFmtId="0" fontId="18" fillId="0" borderId="109" xfId="0" applyFont="1" applyBorder="1"/>
    <xf numFmtId="0" fontId="18" fillId="0" borderId="49" xfId="0" applyFont="1" applyBorder="1"/>
    <xf numFmtId="0" fontId="0" fillId="0" borderId="0" xfId="0"/>
    <xf numFmtId="0" fontId="18" fillId="0" borderId="110" xfId="0" applyFont="1" applyBorder="1"/>
    <xf numFmtId="0" fontId="18" fillId="0" borderId="111" xfId="0" applyFont="1" applyBorder="1"/>
    <xf numFmtId="0" fontId="18" fillId="0" borderId="112" xfId="0" applyFont="1" applyBorder="1"/>
    <xf numFmtId="0" fontId="18" fillId="0" borderId="114" xfId="0" applyFont="1" applyBorder="1"/>
    <xf numFmtId="0" fontId="18" fillId="0" borderId="107" xfId="0" applyFont="1" applyBorder="1" applyAlignment="1">
      <alignment horizontal="center" vertical="center" wrapText="1"/>
    </xf>
    <xf numFmtId="0" fontId="18" fillId="0" borderId="113" xfId="0" applyFont="1" applyBorder="1" applyAlignment="1">
      <alignment horizontal="left" vertical="center" wrapText="1"/>
    </xf>
    <xf numFmtId="0" fontId="18" fillId="0" borderId="23" xfId="0" applyFont="1" applyBorder="1"/>
    <xf numFmtId="0" fontId="15" fillId="0" borderId="97" xfId="0" applyFont="1" applyBorder="1" applyAlignment="1">
      <alignment horizontal="center" vertical="center" wrapText="1"/>
    </xf>
    <xf numFmtId="0" fontId="18" fillId="0" borderId="115" xfId="0" applyFont="1" applyBorder="1"/>
    <xf numFmtId="0" fontId="18" fillId="0" borderId="76" xfId="0" applyFont="1" applyBorder="1"/>
    <xf numFmtId="0" fontId="15" fillId="0" borderId="70" xfId="0" applyFont="1" applyBorder="1" applyAlignment="1">
      <alignment horizontal="center" vertical="center" wrapText="1"/>
    </xf>
    <xf numFmtId="0" fontId="18" fillId="0" borderId="74" xfId="0" applyFont="1" applyBorder="1"/>
    <xf numFmtId="9" fontId="11" fillId="0" borderId="70" xfId="0" applyNumberFormat="1" applyFont="1" applyBorder="1" applyAlignment="1">
      <alignment horizontal="center" vertical="center" wrapText="1"/>
    </xf>
    <xf numFmtId="0" fontId="32" fillId="0" borderId="68" xfId="0" applyFont="1" applyBorder="1" applyAlignment="1">
      <alignment horizontal="center" vertical="center" wrapText="1"/>
    </xf>
    <xf numFmtId="0" fontId="18" fillId="0" borderId="74" xfId="0" applyFont="1" applyBorder="1" applyAlignment="1">
      <alignment vertical="center"/>
    </xf>
    <xf numFmtId="0" fontId="15" fillId="0" borderId="116" xfId="0" applyFont="1" applyBorder="1" applyAlignment="1">
      <alignment horizontal="center" vertical="center" wrapText="1"/>
    </xf>
    <xf numFmtId="0" fontId="18" fillId="0" borderId="123" xfId="0" applyFont="1" applyBorder="1"/>
    <xf numFmtId="0" fontId="18" fillId="12" borderId="117" xfId="0" applyFont="1" applyFill="1" applyBorder="1" applyAlignment="1">
      <alignment horizontal="center" vertical="center" wrapText="1"/>
    </xf>
    <xf numFmtId="0" fontId="18" fillId="0" borderId="118" xfId="0" applyFont="1" applyBorder="1"/>
    <xf numFmtId="0" fontId="18" fillId="0" borderId="119" xfId="0" applyFont="1" applyBorder="1"/>
    <xf numFmtId="0" fontId="15" fillId="0" borderId="120" xfId="0" applyFont="1" applyBorder="1" applyAlignment="1">
      <alignment horizontal="center" vertical="center" wrapText="1"/>
    </xf>
    <xf numFmtId="0" fontId="18" fillId="0" borderId="124" xfId="0" applyFont="1" applyBorder="1"/>
    <xf numFmtId="0" fontId="15" fillId="0" borderId="115" xfId="0" applyFont="1" applyBorder="1" applyAlignment="1">
      <alignment horizontal="center" vertical="center" wrapText="1"/>
    </xf>
    <xf numFmtId="0" fontId="35" fillId="0" borderId="70" xfId="0" applyFont="1" applyBorder="1" applyAlignment="1">
      <alignment horizontal="center" vertical="center" textRotation="90" wrapText="1"/>
    </xf>
    <xf numFmtId="0" fontId="32" fillId="0" borderId="70" xfId="0" applyFont="1" applyBorder="1" applyAlignment="1">
      <alignment horizontal="center" vertical="center" wrapText="1"/>
    </xf>
    <xf numFmtId="0" fontId="15" fillId="0" borderId="121" xfId="0" applyFont="1" applyBorder="1" applyAlignment="1">
      <alignment horizontal="center" vertical="center" wrapText="1"/>
    </xf>
    <xf numFmtId="0" fontId="18" fillId="0" borderId="121" xfId="0" applyFont="1" applyBorder="1"/>
    <xf numFmtId="0" fontId="18" fillId="0" borderId="122" xfId="0" applyFont="1" applyBorder="1"/>
    <xf numFmtId="0" fontId="13" fillId="0" borderId="70" xfId="0" applyFont="1" applyBorder="1" applyAlignment="1">
      <alignment horizontal="center" vertical="center" textRotation="90" wrapText="1"/>
    </xf>
    <xf numFmtId="9" fontId="12" fillId="0" borderId="70" xfId="0" applyNumberFormat="1" applyFont="1" applyBorder="1" applyAlignment="1">
      <alignment horizontal="center" vertical="center" wrapText="1"/>
    </xf>
    <xf numFmtId="0" fontId="12" fillId="0" borderId="70" xfId="0" applyFont="1" applyBorder="1" applyAlignment="1">
      <alignment horizontal="center" vertical="center" textRotation="90" wrapText="1"/>
    </xf>
    <xf numFmtId="167" fontId="11" fillId="0" borderId="70" xfId="0" applyNumberFormat="1" applyFont="1" applyBorder="1" applyAlignment="1">
      <alignment horizontal="center" vertical="center" wrapText="1"/>
    </xf>
    <xf numFmtId="0" fontId="11" fillId="3" borderId="98" xfId="0" applyFont="1" applyFill="1" applyBorder="1" applyAlignment="1">
      <alignment horizontal="center" vertical="center" wrapText="1"/>
    </xf>
    <xf numFmtId="0" fontId="11" fillId="3" borderId="100" xfId="0" applyFont="1" applyFill="1" applyBorder="1" applyAlignment="1">
      <alignment horizontal="center" vertical="center" wrapText="1"/>
    </xf>
    <xf numFmtId="0" fontId="11" fillId="3" borderId="101" xfId="0" applyFont="1" applyFill="1" applyBorder="1" applyAlignment="1">
      <alignment horizontal="center" vertical="center" wrapText="1"/>
    </xf>
    <xf numFmtId="0" fontId="12" fillId="3" borderId="98" xfId="0" applyFont="1" applyFill="1" applyBorder="1" applyAlignment="1" applyProtection="1">
      <alignment horizontal="center" vertical="center" wrapText="1"/>
      <protection locked="0"/>
    </xf>
    <xf numFmtId="0" fontId="12" fillId="3" borderId="100" xfId="0" applyFont="1" applyFill="1" applyBorder="1" applyAlignment="1" applyProtection="1">
      <alignment horizontal="center" vertical="center" wrapText="1"/>
      <protection locked="0"/>
    </xf>
    <xf numFmtId="0" fontId="12" fillId="3" borderId="101" xfId="0" applyFont="1" applyFill="1" applyBorder="1" applyAlignment="1" applyProtection="1">
      <alignment horizontal="center" vertical="center" wrapText="1"/>
      <protection locked="0"/>
    </xf>
    <xf numFmtId="9" fontId="11" fillId="0" borderId="98" xfId="0" applyNumberFormat="1" applyFont="1" applyBorder="1" applyAlignment="1">
      <alignment horizontal="center" vertical="center" wrapText="1"/>
    </xf>
    <xf numFmtId="0" fontId="18" fillId="0" borderId="100" xfId="0" applyFont="1" applyBorder="1"/>
    <xf numFmtId="0" fontId="11" fillId="3" borderId="99" xfId="0" applyFont="1" applyFill="1" applyBorder="1" applyAlignment="1">
      <alignment horizontal="center" vertical="center" wrapText="1"/>
    </xf>
    <xf numFmtId="0" fontId="18" fillId="3" borderId="99" xfId="0" applyFont="1" applyFill="1" applyBorder="1"/>
    <xf numFmtId="0" fontId="11" fillId="0" borderId="98" xfId="0" applyFont="1" applyBorder="1" applyAlignment="1">
      <alignment horizontal="center" vertical="center"/>
    </xf>
    <xf numFmtId="0" fontId="18" fillId="0" borderId="100" xfId="0" applyFont="1" applyBorder="1" applyAlignment="1">
      <alignment vertical="center"/>
    </xf>
    <xf numFmtId="0" fontId="15" fillId="0" borderId="98" xfId="0" applyFont="1" applyBorder="1" applyAlignment="1">
      <alignment horizontal="center" vertical="center" wrapText="1"/>
    </xf>
    <xf numFmtId="0" fontId="15" fillId="0" borderId="98" xfId="0" applyFont="1" applyBorder="1" applyAlignment="1">
      <alignment horizontal="center" vertical="center" textRotation="90"/>
    </xf>
    <xf numFmtId="0" fontId="18" fillId="3" borderId="100" xfId="0" applyFont="1" applyFill="1" applyBorder="1"/>
    <xf numFmtId="0" fontId="18" fillId="3" borderId="101" xfId="0" applyFont="1" applyFill="1" applyBorder="1"/>
    <xf numFmtId="0" fontId="11" fillId="0" borderId="100" xfId="0" applyFont="1" applyBorder="1" applyAlignment="1">
      <alignment horizontal="center" vertical="center"/>
    </xf>
    <xf numFmtId="0" fontId="18" fillId="0" borderId="101" xfId="0" applyFont="1" applyBorder="1" applyAlignment="1">
      <alignment vertical="center"/>
    </xf>
    <xf numFmtId="0" fontId="15" fillId="0" borderId="100" xfId="0" applyFont="1" applyBorder="1" applyAlignment="1">
      <alignment horizontal="center" vertical="center" wrapText="1"/>
    </xf>
    <xf numFmtId="0" fontId="18" fillId="0" borderId="101" xfId="0" applyFont="1" applyBorder="1"/>
    <xf numFmtId="9" fontId="11" fillId="0" borderId="100" xfId="0" applyNumberFormat="1" applyFont="1" applyBorder="1" applyAlignment="1">
      <alignment horizontal="center" vertical="center" wrapText="1"/>
    </xf>
    <xf numFmtId="0" fontId="11" fillId="0" borderId="98" xfId="0" applyFont="1" applyBorder="1" applyAlignment="1">
      <alignment horizontal="center" vertical="center" textRotation="90"/>
    </xf>
    <xf numFmtId="0" fontId="15" fillId="0" borderId="98" xfId="0" applyFont="1" applyBorder="1" applyAlignment="1">
      <alignment horizontal="center" vertical="center" textRotation="90" wrapText="1"/>
    </xf>
    <xf numFmtId="9" fontId="11" fillId="0" borderId="98" xfId="0" applyNumberFormat="1" applyFont="1" applyBorder="1" applyAlignment="1">
      <alignment horizontal="center" vertical="center"/>
    </xf>
    <xf numFmtId="167" fontId="11" fillId="0" borderId="98" xfId="0" applyNumberFormat="1" applyFont="1" applyBorder="1" applyAlignment="1">
      <alignment horizontal="center" vertical="center" wrapText="1"/>
    </xf>
    <xf numFmtId="9" fontId="11" fillId="0" borderId="100" xfId="0" applyNumberFormat="1" applyFont="1" applyBorder="1" applyAlignment="1">
      <alignment horizontal="center" vertical="center"/>
    </xf>
    <xf numFmtId="0" fontId="15" fillId="0" borderId="100" xfId="0" applyFont="1" applyBorder="1" applyAlignment="1">
      <alignment horizontal="center" vertical="center" textRotation="90"/>
    </xf>
    <xf numFmtId="0" fontId="11" fillId="0" borderId="100" xfId="0" applyFont="1" applyBorder="1" applyAlignment="1">
      <alignment horizontal="center" vertical="center" textRotation="90"/>
    </xf>
    <xf numFmtId="0" fontId="15" fillId="0" borderId="100" xfId="0" applyFont="1" applyBorder="1" applyAlignment="1">
      <alignment horizontal="center" vertical="center" textRotation="90" wrapText="1"/>
    </xf>
    <xf numFmtId="9" fontId="11" fillId="0" borderId="70" xfId="0" applyNumberFormat="1" applyFont="1" applyBorder="1" applyAlignment="1">
      <alignment horizontal="center" vertical="center"/>
    </xf>
    <xf numFmtId="0" fontId="15" fillId="0" borderId="70" xfId="0" applyFont="1" applyBorder="1" applyAlignment="1">
      <alignment horizontal="center" vertical="center" textRotation="90"/>
    </xf>
    <xf numFmtId="167" fontId="11" fillId="0" borderId="100" xfId="0" applyNumberFormat="1" applyFont="1" applyBorder="1" applyAlignment="1">
      <alignment horizontal="center" vertical="center" wrapText="1"/>
    </xf>
    <xf numFmtId="9" fontId="11" fillId="0" borderId="68" xfId="0" applyNumberFormat="1" applyFont="1" applyBorder="1" applyAlignment="1">
      <alignment horizontal="center" vertical="center" wrapText="1"/>
    </xf>
    <xf numFmtId="0" fontId="11" fillId="0" borderId="70" xfId="0" applyFont="1" applyBorder="1" applyAlignment="1">
      <alignment horizontal="center" vertical="center" textRotation="90"/>
    </xf>
    <xf numFmtId="0" fontId="11" fillId="0" borderId="70" xfId="0" applyFont="1" applyBorder="1" applyAlignment="1">
      <alignment horizontal="center" vertical="center"/>
    </xf>
    <xf numFmtId="0" fontId="11" fillId="0" borderId="68" xfId="0" applyFont="1" applyBorder="1" applyAlignment="1">
      <alignment horizontal="center" vertical="center" wrapText="1"/>
    </xf>
    <xf numFmtId="0" fontId="15" fillId="0" borderId="166"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74" xfId="0" applyFont="1" applyBorder="1" applyAlignment="1">
      <alignment horizontal="center" vertical="center" wrapText="1"/>
    </xf>
    <xf numFmtId="9" fontId="11" fillId="0" borderId="166" xfId="0" applyNumberFormat="1" applyFont="1" applyBorder="1" applyAlignment="1">
      <alignment horizontal="center" vertical="center" wrapText="1"/>
    </xf>
    <xf numFmtId="9" fontId="12" fillId="0" borderId="104" xfId="0" applyNumberFormat="1" applyFont="1" applyBorder="1" applyAlignment="1" applyProtection="1">
      <alignment horizontal="center" vertical="center" wrapText="1"/>
      <protection hidden="1"/>
    </xf>
    <xf numFmtId="9" fontId="12" fillId="0" borderId="165" xfId="0" applyNumberFormat="1" applyFont="1" applyBorder="1" applyAlignment="1" applyProtection="1">
      <alignment horizontal="center" vertical="center" wrapText="1"/>
      <protection hidden="1"/>
    </xf>
    <xf numFmtId="0" fontId="22" fillId="0" borderId="75" xfId="0" applyFont="1" applyBorder="1" applyAlignment="1">
      <alignment horizontal="center" vertical="center"/>
    </xf>
    <xf numFmtId="0" fontId="18" fillId="0" borderId="75" xfId="0" applyFont="1" applyBorder="1"/>
    <xf numFmtId="9" fontId="11" fillId="0" borderId="74" xfId="0" applyNumberFormat="1" applyFont="1" applyBorder="1" applyAlignment="1">
      <alignment horizontal="center" vertical="center" wrapText="1"/>
    </xf>
    <xf numFmtId="0" fontId="15" fillId="0" borderId="167" xfId="0" applyFont="1" applyBorder="1" applyAlignment="1">
      <alignment horizontal="center" vertical="center" textRotation="90" wrapText="1"/>
    </xf>
    <xf numFmtId="0" fontId="15" fillId="0" borderId="168" xfId="0" applyFont="1" applyBorder="1" applyAlignment="1">
      <alignment horizontal="center" vertical="center" textRotation="90" wrapText="1"/>
    </xf>
    <xf numFmtId="0" fontId="15" fillId="0" borderId="149" xfId="0" applyFont="1" applyBorder="1" applyAlignment="1">
      <alignment horizontal="center" vertical="center" textRotation="90" wrapText="1"/>
    </xf>
    <xf numFmtId="0" fontId="15" fillId="11" borderId="70" xfId="0" applyFont="1" applyFill="1" applyBorder="1" applyAlignment="1">
      <alignment horizontal="center" vertical="center" wrapText="1"/>
    </xf>
    <xf numFmtId="0" fontId="11" fillId="0" borderId="166" xfId="0" applyFont="1" applyBorder="1" applyAlignment="1">
      <alignment horizontal="center" vertical="center" textRotation="90" wrapText="1"/>
    </xf>
    <xf numFmtId="0" fontId="11" fillId="0" borderId="68" xfId="0" applyFont="1" applyBorder="1" applyAlignment="1">
      <alignment horizontal="center" vertical="center" textRotation="90" wrapText="1"/>
    </xf>
    <xf numFmtId="0" fontId="11" fillId="0" borderId="74" xfId="0" applyFont="1" applyBorder="1" applyAlignment="1">
      <alignment horizontal="center" vertical="center" textRotation="90" wrapText="1"/>
    </xf>
    <xf numFmtId="0" fontId="15" fillId="0" borderId="166" xfId="0" applyFont="1" applyBorder="1" applyAlignment="1">
      <alignment horizontal="center" vertical="center" textRotation="90" wrapText="1"/>
    </xf>
    <xf numFmtId="0" fontId="15" fillId="0" borderId="68" xfId="0" applyFont="1" applyBorder="1" applyAlignment="1">
      <alignment horizontal="center" vertical="center" textRotation="90" wrapText="1"/>
    </xf>
    <xf numFmtId="0" fontId="15" fillId="0" borderId="74" xfId="0" applyFont="1" applyBorder="1" applyAlignment="1">
      <alignment horizontal="center" vertical="center" textRotation="90" wrapText="1"/>
    </xf>
    <xf numFmtId="167" fontId="11" fillId="0" borderId="166" xfId="0" applyNumberFormat="1" applyFont="1" applyBorder="1" applyAlignment="1">
      <alignment horizontal="center" vertical="center" wrapText="1"/>
    </xf>
    <xf numFmtId="167" fontId="11" fillId="0" borderId="68" xfId="0" applyNumberFormat="1" applyFont="1" applyBorder="1" applyAlignment="1">
      <alignment horizontal="center" vertical="center" wrapText="1"/>
    </xf>
    <xf numFmtId="167" fontId="11" fillId="0" borderId="74" xfId="0" applyNumberFormat="1" applyFont="1" applyBorder="1" applyAlignment="1">
      <alignment horizontal="center" vertical="center" wrapText="1"/>
    </xf>
    <xf numFmtId="9" fontId="22" fillId="0" borderId="75" xfId="0" applyNumberFormat="1" applyFont="1" applyBorder="1" applyAlignment="1">
      <alignment horizontal="center" vertical="center" wrapText="1"/>
    </xf>
    <xf numFmtId="0" fontId="11" fillId="0" borderId="70" xfId="27" applyFont="1" applyBorder="1" applyAlignment="1">
      <alignment horizontal="left" vertical="center" wrapText="1"/>
    </xf>
    <xf numFmtId="0" fontId="18" fillId="0" borderId="68" xfId="27" applyFont="1" applyBorder="1"/>
    <xf numFmtId="0" fontId="11" fillId="0" borderId="70" xfId="0" applyFont="1" applyBorder="1" applyAlignment="1">
      <alignment horizontal="center" vertical="top" wrapText="1"/>
    </xf>
    <xf numFmtId="9" fontId="22" fillId="0" borderId="75" xfId="0" applyNumberFormat="1" applyFont="1" applyBorder="1" applyAlignment="1">
      <alignment horizontal="center" wrapText="1"/>
    </xf>
    <xf numFmtId="0" fontId="15" fillId="0" borderId="70" xfId="0" applyFont="1" applyBorder="1" applyAlignment="1">
      <alignment horizontal="center" vertical="top" textRotation="90" wrapText="1"/>
    </xf>
    <xf numFmtId="0" fontId="16" fillId="0" borderId="70" xfId="27" applyFont="1" applyBorder="1" applyAlignment="1">
      <alignment vertical="center" wrapText="1"/>
    </xf>
    <xf numFmtId="0" fontId="16" fillId="0" borderId="74" xfId="27" applyFont="1" applyBorder="1" applyAlignment="1">
      <alignment vertical="center" wrapText="1"/>
    </xf>
    <xf numFmtId="0" fontId="12" fillId="0" borderId="70" xfId="14" applyFont="1" applyBorder="1" applyAlignment="1">
      <alignment horizontal="center" vertical="center" wrapText="1"/>
    </xf>
    <xf numFmtId="0" fontId="18" fillId="0" borderId="68" xfId="14" applyFont="1" applyBorder="1" applyAlignment="1">
      <alignment horizontal="center" vertical="center"/>
    </xf>
    <xf numFmtId="0" fontId="11" fillId="0" borderId="68" xfId="0" applyFont="1" applyBorder="1" applyAlignment="1">
      <alignment horizontal="center" vertical="center"/>
    </xf>
    <xf numFmtId="0" fontId="18" fillId="0" borderId="68" xfId="0" applyFont="1" applyBorder="1" applyAlignment="1">
      <alignment horizontal="center" vertical="center"/>
    </xf>
    <xf numFmtId="9" fontId="11" fillId="0" borderId="68" xfId="0" applyNumberFormat="1" applyFont="1" applyBorder="1" applyAlignment="1">
      <alignment horizontal="center" vertical="center"/>
    </xf>
    <xf numFmtId="9" fontId="11" fillId="0" borderId="74" xfId="0" applyNumberFormat="1" applyFont="1" applyBorder="1" applyAlignment="1">
      <alignment horizontal="center" vertical="center"/>
    </xf>
    <xf numFmtId="0" fontId="15" fillId="0" borderId="68" xfId="0" applyFont="1" applyBorder="1" applyAlignment="1">
      <alignment horizontal="center" vertical="center" textRotation="90"/>
    </xf>
    <xf numFmtId="0" fontId="15" fillId="0" borderId="74" xfId="0" applyFont="1" applyBorder="1" applyAlignment="1">
      <alignment horizontal="center" vertical="center" textRotation="90"/>
    </xf>
    <xf numFmtId="0" fontId="18" fillId="0" borderId="74" xfId="0" applyFont="1" applyBorder="1" applyAlignment="1">
      <alignment horizontal="center" vertical="center"/>
    </xf>
    <xf numFmtId="0" fontId="12" fillId="0" borderId="68" xfId="14" applyFont="1" applyBorder="1" applyAlignment="1">
      <alignment horizontal="center" vertical="center" wrapText="1"/>
    </xf>
    <xf numFmtId="0" fontId="12" fillId="0" borderId="74" xfId="14" applyFont="1" applyBorder="1" applyAlignment="1">
      <alignment horizontal="center" vertical="center" wrapText="1"/>
    </xf>
    <xf numFmtId="0" fontId="18" fillId="0" borderId="68" xfId="0" applyFont="1" applyBorder="1" applyAlignment="1">
      <alignment horizontal="center" vertical="center" wrapText="1"/>
    </xf>
    <xf numFmtId="0" fontId="11" fillId="0" borderId="68" xfId="0" applyFont="1" applyBorder="1" applyAlignment="1">
      <alignment horizontal="center" vertical="center" textRotation="90"/>
    </xf>
    <xf numFmtId="0" fontId="11" fillId="0" borderId="74" xfId="0" applyFont="1" applyBorder="1" applyAlignment="1">
      <alignment horizontal="center" vertical="center" textRotation="90"/>
    </xf>
    <xf numFmtId="9" fontId="18" fillId="0" borderId="68" xfId="23" applyFont="1" applyBorder="1" applyAlignment="1">
      <alignment horizontal="center" vertical="center"/>
    </xf>
    <xf numFmtId="9" fontId="18" fillId="0" borderId="74" xfId="23" applyFont="1" applyBorder="1" applyAlignment="1">
      <alignment horizontal="center" vertical="center"/>
    </xf>
    <xf numFmtId="0" fontId="12" fillId="0" borderId="70" xfId="0" applyFont="1" applyBorder="1" applyAlignment="1">
      <alignment horizontal="center" vertical="center" wrapText="1"/>
    </xf>
    <xf numFmtId="0" fontId="12" fillId="0" borderId="68" xfId="0" applyFont="1" applyBorder="1" applyAlignment="1">
      <alignment horizontal="center" vertical="center" wrapText="1"/>
    </xf>
    <xf numFmtId="9" fontId="11" fillId="0" borderId="159" xfId="0" applyNumberFormat="1" applyFont="1" applyBorder="1" applyAlignment="1">
      <alignment horizontal="center" vertical="center" wrapText="1"/>
    </xf>
    <xf numFmtId="0" fontId="11" fillId="0" borderId="159" xfId="0" applyFont="1" applyBorder="1" applyAlignment="1">
      <alignment horizontal="center" vertical="center" wrapText="1"/>
    </xf>
    <xf numFmtId="9" fontId="12" fillId="0" borderId="64" xfId="0" applyNumberFormat="1" applyFont="1" applyBorder="1" applyAlignment="1" applyProtection="1">
      <alignment horizontal="center" vertical="center" wrapText="1"/>
      <protection locked="0"/>
    </xf>
    <xf numFmtId="9" fontId="12" fillId="0" borderId="62" xfId="0" applyNumberFormat="1" applyFont="1" applyBorder="1" applyAlignment="1" applyProtection="1">
      <alignment horizontal="center" vertical="center" wrapText="1"/>
      <protection locked="0"/>
    </xf>
    <xf numFmtId="0" fontId="22" fillId="0" borderId="75" xfId="0" applyFont="1" applyBorder="1" applyAlignment="1">
      <alignment horizontal="center" vertical="center" wrapText="1"/>
    </xf>
    <xf numFmtId="0" fontId="11" fillId="0" borderId="68" xfId="0" applyFont="1" applyBorder="1" applyAlignment="1">
      <alignment vertical="center" wrapText="1"/>
    </xf>
    <xf numFmtId="0" fontId="11" fillId="0" borderId="75" xfId="0" applyFont="1" applyBorder="1" applyAlignment="1">
      <alignment horizontal="center" vertical="center" wrapText="1"/>
    </xf>
    <xf numFmtId="0" fontId="18" fillId="0" borderId="75" xfId="0" applyFont="1" applyBorder="1" applyAlignment="1">
      <alignment vertical="center"/>
    </xf>
    <xf numFmtId="0" fontId="11" fillId="3" borderId="79"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77" xfId="0" applyFont="1" applyFill="1" applyBorder="1" applyAlignment="1">
      <alignment horizontal="center" vertical="center" wrapText="1"/>
    </xf>
    <xf numFmtId="14" fontId="11" fillId="3" borderId="79" xfId="0" applyNumberFormat="1" applyFont="1" applyFill="1" applyBorder="1" applyAlignment="1" applyProtection="1">
      <alignment horizontal="center" vertical="center" wrapText="1"/>
      <protection locked="0"/>
    </xf>
    <xf numFmtId="14" fontId="11" fillId="3" borderId="78" xfId="0" applyNumberFormat="1" applyFont="1" applyFill="1" applyBorder="1" applyAlignment="1" applyProtection="1">
      <alignment horizontal="center" vertical="center" wrapText="1"/>
      <protection locked="0"/>
    </xf>
    <xf numFmtId="14" fontId="11" fillId="3" borderId="77" xfId="0" applyNumberFormat="1" applyFont="1" applyFill="1" applyBorder="1" applyAlignment="1" applyProtection="1">
      <alignment horizontal="center" vertical="center" wrapText="1"/>
      <protection locked="0"/>
    </xf>
    <xf numFmtId="0" fontId="11" fillId="3" borderId="70"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0" xfId="0" applyFont="1" applyFill="1" applyBorder="1" applyAlignment="1">
      <alignment horizontal="center" vertical="center" wrapText="1"/>
    </xf>
    <xf numFmtId="0" fontId="18" fillId="3" borderId="68" xfId="0" applyFont="1" applyFill="1" applyBorder="1"/>
    <xf numFmtId="0" fontId="11" fillId="0" borderId="6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4"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9" fontId="11" fillId="0" borderId="64" xfId="0" applyNumberFormat="1" applyFont="1" applyBorder="1" applyAlignment="1" applyProtection="1">
      <alignment horizontal="center" vertical="center" wrapText="1"/>
      <protection locked="0"/>
    </xf>
    <xf numFmtId="9" fontId="11" fillId="0" borderId="62" xfId="0" applyNumberFormat="1" applyFont="1" applyBorder="1" applyAlignment="1" applyProtection="1">
      <alignment horizontal="center" vertical="center" wrapText="1"/>
      <protection locked="0"/>
    </xf>
    <xf numFmtId="0" fontId="11" fillId="0" borderId="64"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5" fillId="0" borderId="6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9" fontId="11" fillId="0" borderId="64" xfId="0" applyNumberFormat="1" applyFont="1" applyBorder="1" applyAlignment="1" applyProtection="1">
      <alignment horizontal="center" vertical="center" wrapText="1"/>
      <protection hidden="1"/>
    </xf>
    <xf numFmtId="9" fontId="11" fillId="0" borderId="62" xfId="0" applyNumberFormat="1" applyFont="1" applyBorder="1" applyAlignment="1" applyProtection="1">
      <alignment horizontal="center" vertical="center" wrapText="1"/>
      <protection hidden="1"/>
    </xf>
    <xf numFmtId="0" fontId="15" fillId="0" borderId="64" xfId="0" applyFont="1" applyBorder="1" applyAlignment="1" applyProtection="1">
      <alignment horizontal="center" vertical="center" textRotation="90" wrapText="1"/>
      <protection hidden="1"/>
    </xf>
    <xf numFmtId="0" fontId="15" fillId="0" borderId="62" xfId="0" applyFont="1" applyBorder="1" applyAlignment="1" applyProtection="1">
      <alignment horizontal="center" vertical="center" textRotation="90" wrapText="1"/>
      <protection hidden="1"/>
    </xf>
    <xf numFmtId="9" fontId="11" fillId="0" borderId="64" xfId="0" applyNumberFormat="1" applyFont="1" applyBorder="1" applyAlignment="1" applyProtection="1">
      <alignment horizontal="center" vertical="center"/>
      <protection hidden="1"/>
    </xf>
    <xf numFmtId="9" fontId="11" fillId="0" borderId="62" xfId="0" applyNumberFormat="1" applyFont="1" applyBorder="1" applyAlignment="1" applyProtection="1">
      <alignment horizontal="center" vertical="center"/>
      <protection hidden="1"/>
    </xf>
    <xf numFmtId="0" fontId="15" fillId="0" borderId="64" xfId="0" applyFont="1" applyBorder="1" applyAlignment="1" applyProtection="1">
      <alignment horizontal="center" vertical="center" textRotation="90"/>
      <protection hidden="1"/>
    </xf>
    <xf numFmtId="0" fontId="15" fillId="0" borderId="62" xfId="0" applyFont="1" applyBorder="1" applyAlignment="1" applyProtection="1">
      <alignment horizontal="center" vertical="center" textRotation="90"/>
      <protection hidden="1"/>
    </xf>
    <xf numFmtId="165" fontId="11" fillId="0" borderId="64" xfId="22" applyNumberFormat="1" applyFont="1" applyBorder="1" applyAlignment="1" applyProtection="1">
      <alignment horizontal="center" vertical="center" wrapText="1"/>
      <protection locked="0"/>
    </xf>
    <xf numFmtId="165" fontId="11" fillId="0" borderId="62" xfId="22" applyNumberFormat="1" applyFont="1" applyBorder="1" applyAlignment="1" applyProtection="1">
      <alignment horizontal="center" vertical="center" wrapText="1"/>
      <protection locked="0"/>
    </xf>
    <xf numFmtId="0" fontId="15" fillId="0" borderId="71" xfId="0" applyFont="1" applyBorder="1" applyAlignment="1">
      <alignment horizontal="center" vertical="center" wrapText="1"/>
    </xf>
    <xf numFmtId="0" fontId="15" fillId="0" borderId="62" xfId="0" applyFont="1" applyBorder="1" applyAlignment="1">
      <alignment horizontal="center" vertical="center" wrapText="1"/>
    </xf>
    <xf numFmtId="0" fontId="11" fillId="0" borderId="64" xfId="0" applyFont="1" applyBorder="1" applyAlignment="1">
      <alignment horizontal="center" vertical="center" textRotation="90"/>
    </xf>
    <xf numFmtId="0" fontId="11" fillId="0" borderId="62" xfId="0" applyFont="1" applyBorder="1" applyAlignment="1">
      <alignment horizontal="center" vertical="center" textRotation="90"/>
    </xf>
    <xf numFmtId="0" fontId="11" fillId="0" borderId="72"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3" fillId="0" borderId="64" xfId="0" applyFont="1" applyBorder="1" applyAlignment="1" applyProtection="1">
      <alignment horizontal="center" vertical="center" wrapText="1"/>
      <protection hidden="1"/>
    </xf>
    <xf numFmtId="0" fontId="13" fillId="0" borderId="62" xfId="0" applyFont="1" applyBorder="1" applyAlignment="1" applyProtection="1">
      <alignment horizontal="center" vertical="center" wrapText="1"/>
      <protection hidden="1"/>
    </xf>
    <xf numFmtId="9" fontId="11" fillId="0" borderId="65" xfId="0" applyNumberFormat="1" applyFont="1" applyBorder="1" applyAlignment="1" applyProtection="1">
      <alignment horizontal="center" vertical="center"/>
      <protection hidden="1"/>
    </xf>
    <xf numFmtId="9" fontId="12" fillId="0" borderId="64" xfId="0" applyNumberFormat="1" applyFont="1" applyBorder="1" applyAlignment="1" applyProtection="1">
      <alignment horizontal="center" vertical="center" wrapText="1"/>
      <protection hidden="1"/>
    </xf>
    <xf numFmtId="9" fontId="12" fillId="0" borderId="62" xfId="0" applyNumberFormat="1" applyFont="1" applyBorder="1" applyAlignment="1" applyProtection="1">
      <alignment horizontal="center" vertical="center" wrapText="1"/>
      <protection hidden="1"/>
    </xf>
    <xf numFmtId="165" fontId="12" fillId="0" borderId="64" xfId="22" applyNumberFormat="1" applyFont="1" applyBorder="1" applyAlignment="1" applyProtection="1">
      <alignment horizontal="center" vertical="center" wrapText="1"/>
      <protection locked="0"/>
    </xf>
    <xf numFmtId="165" fontId="12" fillId="0" borderId="62" xfId="22" applyNumberFormat="1" applyFont="1" applyBorder="1" applyAlignment="1" applyProtection="1">
      <alignment horizontal="center" vertical="center" wrapText="1"/>
      <protection locked="0"/>
    </xf>
    <xf numFmtId="0" fontId="15" fillId="0" borderId="65" xfId="0" applyFont="1" applyBorder="1" applyAlignment="1" applyProtection="1">
      <alignment horizontal="center" vertical="center" textRotation="90" wrapText="1"/>
      <protection hidden="1"/>
    </xf>
    <xf numFmtId="0" fontId="12" fillId="0" borderId="64"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9" fontId="12" fillId="0" borderId="72" xfId="0" applyNumberFormat="1" applyFont="1" applyBorder="1" applyAlignment="1" applyProtection="1">
      <alignment horizontal="center" vertical="center" wrapText="1"/>
      <protection hidden="1"/>
    </xf>
    <xf numFmtId="9" fontId="12" fillId="0" borderId="69" xfId="0" applyNumberFormat="1" applyFont="1" applyBorder="1" applyAlignment="1" applyProtection="1">
      <alignment horizontal="center" vertical="center" wrapText="1"/>
      <protection hidden="1"/>
    </xf>
    <xf numFmtId="0" fontId="12" fillId="0" borderId="64"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1" fillId="0" borderId="130" xfId="0" applyFont="1" applyBorder="1" applyAlignment="1">
      <alignment horizontal="center" vertical="center" wrapText="1"/>
    </xf>
    <xf numFmtId="0" fontId="11" fillId="0" borderId="168" xfId="0" applyFont="1" applyBorder="1" applyAlignment="1">
      <alignment horizontal="center" vertical="center" wrapText="1"/>
    </xf>
    <xf numFmtId="0" fontId="11" fillId="3" borderId="1" xfId="0" applyFont="1" applyFill="1" applyBorder="1" applyAlignment="1">
      <alignment horizontal="center" vertical="center" wrapText="1"/>
    </xf>
    <xf numFmtId="168"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70" xfId="0" applyFont="1" applyBorder="1" applyAlignment="1">
      <alignment horizontal="center" vertical="center"/>
    </xf>
    <xf numFmtId="0" fontId="11" fillId="3" borderId="64"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0" fontId="11" fillId="3" borderId="65" xfId="0" applyFont="1" applyFill="1" applyBorder="1" applyAlignment="1" applyProtection="1">
      <alignment horizontal="center" vertical="center" wrapText="1"/>
      <protection locked="0"/>
    </xf>
    <xf numFmtId="0" fontId="11" fillId="3" borderId="104"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11" fillId="3" borderId="106" xfId="0" applyFont="1" applyFill="1" applyBorder="1" applyAlignment="1" applyProtection="1">
      <alignment horizontal="center" vertical="center"/>
      <protection locked="0"/>
    </xf>
    <xf numFmtId="0" fontId="12" fillId="3" borderId="161" xfId="0" applyFont="1" applyFill="1" applyBorder="1" applyAlignment="1" applyProtection="1">
      <alignment horizontal="center" vertical="center"/>
      <protection locked="0"/>
    </xf>
    <xf numFmtId="0" fontId="12" fillId="3" borderId="100" xfId="0" applyFont="1" applyFill="1" applyBorder="1" applyAlignment="1" applyProtection="1">
      <alignment horizontal="center" vertical="center"/>
      <protection locked="0"/>
    </xf>
    <xf numFmtId="0" fontId="12" fillId="3" borderId="162" xfId="0" applyFont="1" applyFill="1" applyBorder="1" applyAlignment="1" applyProtection="1">
      <alignment horizontal="center" vertical="center"/>
      <protection locked="0"/>
    </xf>
    <xf numFmtId="0" fontId="11" fillId="0" borderId="64" xfId="0" applyFont="1" applyBorder="1" applyAlignment="1" applyProtection="1">
      <alignment horizontal="center" vertical="center" textRotation="90"/>
      <protection locked="0"/>
    </xf>
    <xf numFmtId="0" fontId="11" fillId="0" borderId="62" xfId="0" applyFont="1" applyBorder="1" applyAlignment="1" applyProtection="1">
      <alignment horizontal="center" vertical="center" textRotation="90"/>
      <protection locked="0"/>
    </xf>
    <xf numFmtId="0" fontId="11" fillId="0" borderId="65" xfId="0" applyFont="1" applyBorder="1" applyAlignment="1" applyProtection="1">
      <alignment horizontal="center" vertical="center" textRotation="90"/>
      <protection locked="0"/>
    </xf>
    <xf numFmtId="164" fontId="12" fillId="0" borderId="64" xfId="22" applyFont="1" applyBorder="1" applyAlignment="1" applyProtection="1">
      <alignment horizontal="center" vertical="center" wrapText="1"/>
      <protection locked="0"/>
    </xf>
    <xf numFmtId="164" fontId="12" fillId="0" borderId="62" xfId="22" applyFont="1" applyBorder="1" applyAlignment="1" applyProtection="1">
      <alignment horizontal="center" vertical="center" wrapText="1"/>
      <protection locked="0"/>
    </xf>
    <xf numFmtId="0" fontId="48" fillId="0" borderId="21" xfId="0" applyFont="1" applyBorder="1" applyAlignment="1">
      <alignment horizontal="center" vertical="center" wrapText="1"/>
    </xf>
    <xf numFmtId="0" fontId="18" fillId="0" borderId="22" xfId="0" applyFont="1" applyBorder="1"/>
    <xf numFmtId="0" fontId="18" fillId="0" borderId="20" xfId="0" applyFont="1" applyBorder="1"/>
    <xf numFmtId="0" fontId="48" fillId="0" borderId="21" xfId="0" applyFont="1" applyBorder="1" applyAlignment="1">
      <alignment horizontal="left" vertical="center" wrapText="1"/>
    </xf>
    <xf numFmtId="0" fontId="18" fillId="0" borderId="20" xfId="0" applyFont="1" applyBorder="1" applyAlignment="1">
      <alignment horizontal="center" vertical="center"/>
    </xf>
    <xf numFmtId="0" fontId="53" fillId="0" borderId="1"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7" xfId="0" applyFont="1" applyBorder="1" applyAlignment="1">
      <alignment horizontal="left" vertical="center" wrapText="1"/>
    </xf>
    <xf numFmtId="0" fontId="48" fillId="0" borderId="26" xfId="0" applyFont="1" applyBorder="1" applyAlignment="1">
      <alignment horizontal="left" vertical="center" wrapText="1"/>
    </xf>
    <xf numFmtId="0" fontId="7" fillId="0" borderId="0" xfId="1" applyFont="1" applyAlignment="1">
      <alignment vertical="center"/>
    </xf>
    <xf numFmtId="0" fontId="5" fillId="0" borderId="0" xfId="1" applyFont="1"/>
    <xf numFmtId="0" fontId="38" fillId="7" borderId="40" xfId="1" applyFont="1" applyFill="1" applyBorder="1" applyAlignment="1">
      <alignment horizontal="center" vertical="center"/>
    </xf>
    <xf numFmtId="0" fontId="38" fillId="7" borderId="0" xfId="1" applyFont="1" applyFill="1" applyAlignment="1">
      <alignment horizontal="center" vertical="center"/>
    </xf>
    <xf numFmtId="0" fontId="9" fillId="0" borderId="0" xfId="1" applyFont="1" applyAlignment="1">
      <alignment horizontal="center" vertical="center" wrapText="1"/>
    </xf>
    <xf numFmtId="0" fontId="8" fillId="0" borderId="0" xfId="1" applyFont="1" applyAlignment="1">
      <alignment horizontal="left" vertical="center" wrapText="1"/>
    </xf>
    <xf numFmtId="0" fontId="8" fillId="0" borderId="39" xfId="1" applyFont="1" applyBorder="1" applyAlignment="1">
      <alignment horizontal="left" vertical="center" wrapText="1"/>
    </xf>
    <xf numFmtId="0" fontId="5" fillId="0" borderId="38" xfId="1" applyFont="1" applyBorder="1"/>
    <xf numFmtId="0" fontId="5" fillId="0" borderId="48" xfId="1" applyFont="1" applyBorder="1"/>
    <xf numFmtId="0" fontId="7" fillId="4" borderId="34" xfId="1" applyFont="1" applyFill="1" applyBorder="1" applyAlignment="1">
      <alignment horizontal="center" vertical="center" wrapText="1"/>
    </xf>
    <xf numFmtId="0" fontId="7" fillId="4" borderId="33" xfId="1" applyFont="1" applyFill="1" applyBorder="1" applyAlignment="1">
      <alignment horizontal="center" vertical="center" wrapText="1"/>
    </xf>
    <xf numFmtId="0" fontId="9" fillId="2" borderId="0" xfId="1" applyFont="1" applyFill="1" applyAlignment="1">
      <alignment horizontal="center" vertical="center" wrapText="1"/>
    </xf>
    <xf numFmtId="0" fontId="7" fillId="6" borderId="39" xfId="1" applyFont="1" applyFill="1" applyBorder="1" applyAlignment="1">
      <alignment horizontal="center" vertical="center" wrapText="1"/>
    </xf>
    <xf numFmtId="0" fontId="7" fillId="4" borderId="35" xfId="1" applyFont="1" applyFill="1" applyBorder="1" applyAlignment="1">
      <alignment horizontal="center" vertical="center" wrapText="1"/>
    </xf>
    <xf numFmtId="0" fontId="7" fillId="0" borderId="46" xfId="1" applyFont="1" applyBorder="1" applyAlignment="1">
      <alignment horizontal="center" vertical="center"/>
    </xf>
    <xf numFmtId="0" fontId="5" fillId="0" borderId="44" xfId="1" applyFont="1" applyBorder="1"/>
    <xf numFmtId="0" fontId="5" fillId="0" borderId="40" xfId="1" applyFont="1" applyBorder="1"/>
    <xf numFmtId="0" fontId="5" fillId="0" borderId="47" xfId="1" applyFont="1" applyBorder="1"/>
    <xf numFmtId="0" fontId="5" fillId="0" borderId="43" xfId="1" applyFont="1" applyBorder="1"/>
    <xf numFmtId="0" fontId="5" fillId="0" borderId="41" xfId="1" applyFont="1" applyBorder="1"/>
    <xf numFmtId="0" fontId="5" fillId="0" borderId="45" xfId="1" applyFont="1" applyBorder="1"/>
    <xf numFmtId="0" fontId="5" fillId="0" borderId="42" xfId="1" applyFont="1" applyBorder="1"/>
    <xf numFmtId="0" fontId="7" fillId="0" borderId="58" xfId="1" applyFont="1" applyBorder="1" applyAlignment="1">
      <alignment horizontal="left" vertical="top"/>
    </xf>
    <xf numFmtId="0" fontId="5" fillId="0" borderId="57" xfId="1" applyFont="1" applyBorder="1" applyAlignment="1">
      <alignment horizontal="left" vertical="top"/>
    </xf>
    <xf numFmtId="0" fontId="5" fillId="0" borderId="37" xfId="1" applyFont="1" applyBorder="1" applyAlignment="1">
      <alignment horizontal="left" vertical="top"/>
    </xf>
    <xf numFmtId="0" fontId="7" fillId="0" borderId="56" xfId="1" applyFont="1" applyBorder="1" applyAlignment="1">
      <alignment horizontal="left" vertical="center"/>
    </xf>
    <xf numFmtId="0" fontId="5" fillId="0" borderId="55" xfId="1" applyFont="1" applyBorder="1"/>
    <xf numFmtId="14" fontId="7" fillId="0" borderId="40" xfId="1" applyNumberFormat="1" applyFont="1" applyBorder="1" applyAlignment="1">
      <alignment horizontal="center" vertical="center"/>
    </xf>
    <xf numFmtId="0" fontId="5" fillId="0" borderId="0" xfId="1" applyFont="1" applyAlignment="1">
      <alignment vertical="center"/>
    </xf>
    <xf numFmtId="0" fontId="5" fillId="0" borderId="43" xfId="1" applyFont="1" applyBorder="1" applyAlignment="1">
      <alignment vertical="center"/>
    </xf>
    <xf numFmtId="0" fontId="5" fillId="0" borderId="42" xfId="1" applyFont="1" applyBorder="1" applyAlignment="1">
      <alignment vertical="center"/>
    </xf>
    <xf numFmtId="14" fontId="7" fillId="0" borderId="54" xfId="1" applyNumberFormat="1" applyFont="1" applyBorder="1" applyAlignment="1">
      <alignment horizontal="left" vertical="top"/>
    </xf>
    <xf numFmtId="0" fontId="5" fillId="0" borderId="53" xfId="1" applyFont="1" applyBorder="1"/>
    <xf numFmtId="0" fontId="5" fillId="0" borderId="52" xfId="1" applyFont="1" applyBorder="1"/>
    <xf numFmtId="0" fontId="5" fillId="0" borderId="51" xfId="1" applyFont="1" applyBorder="1"/>
    <xf numFmtId="0" fontId="5" fillId="0" borderId="50" xfId="1" applyFont="1" applyBorder="1"/>
    <xf numFmtId="0" fontId="8" fillId="0" borderId="46" xfId="1" applyFont="1" applyBorder="1" applyAlignment="1">
      <alignment horizontal="center" vertical="center"/>
    </xf>
    <xf numFmtId="0" fontId="8" fillId="0" borderId="46" xfId="1" applyFont="1" applyBorder="1" applyAlignment="1">
      <alignment horizontal="left" vertical="center" wrapText="1"/>
    </xf>
    <xf numFmtId="0" fontId="8" fillId="0" borderId="0" xfId="1" applyFont="1" applyAlignment="1">
      <alignment horizontal="center" vertical="center" wrapText="1"/>
    </xf>
    <xf numFmtId="0" fontId="8" fillId="0" borderId="47" xfId="1" applyFont="1" applyBorder="1" applyAlignment="1">
      <alignment horizontal="center" vertical="center" wrapText="1"/>
    </xf>
    <xf numFmtId="0" fontId="59" fillId="0" borderId="8" xfId="0" applyFont="1" applyBorder="1" applyAlignment="1">
      <alignment horizontal="left" vertical="center" wrapText="1"/>
    </xf>
    <xf numFmtId="0" fontId="59" fillId="0" borderId="13" xfId="0" applyFont="1" applyBorder="1" applyAlignment="1">
      <alignment horizontal="left" vertical="center" wrapText="1"/>
    </xf>
    <xf numFmtId="0" fontId="59" fillId="0" borderId="9" xfId="0" applyFont="1" applyBorder="1" applyAlignment="1">
      <alignment horizontal="left" vertical="center" wrapText="1"/>
    </xf>
    <xf numFmtId="0" fontId="58" fillId="0" borderId="1" xfId="0" applyFont="1" applyBorder="1" applyAlignment="1">
      <alignment horizontal="center" vertical="center" wrapText="1"/>
    </xf>
    <xf numFmtId="0" fontId="59" fillId="0" borderId="1" xfId="0" applyFont="1" applyBorder="1" applyAlignment="1">
      <alignment horizontal="left" vertical="center" wrapText="1"/>
    </xf>
    <xf numFmtId="0" fontId="5" fillId="0" borderId="27" xfId="2" applyFont="1" applyBorder="1" applyAlignment="1">
      <alignment horizontal="left" vertical="center" wrapText="1"/>
    </xf>
    <xf numFmtId="0" fontId="5" fillId="0" borderId="26" xfId="2" applyFont="1" applyBorder="1" applyAlignment="1">
      <alignment horizontal="left" vertical="center" wrapText="1"/>
    </xf>
    <xf numFmtId="0" fontId="5" fillId="0" borderId="27"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28" xfId="2" applyFont="1" applyBorder="1" applyAlignment="1">
      <alignment horizontal="center" vertical="center" wrapText="1"/>
    </xf>
    <xf numFmtId="0" fontId="7" fillId="0" borderId="58" xfId="1" applyFont="1" applyBorder="1" applyAlignment="1">
      <alignment horizontal="left" vertical="center"/>
    </xf>
    <xf numFmtId="0" fontId="5" fillId="0" borderId="57" xfId="1" applyFont="1" applyBorder="1"/>
    <xf numFmtId="0" fontId="5" fillId="0" borderId="37" xfId="1" applyFont="1" applyBorder="1"/>
    <xf numFmtId="0" fontId="5" fillId="0" borderId="1"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xf numFmtId="0" fontId="5" fillId="0" borderId="20" xfId="2" applyFont="1" applyBorder="1"/>
    <xf numFmtId="0" fontId="5" fillId="0" borderId="21" xfId="2" applyFont="1" applyBorder="1" applyAlignment="1">
      <alignment horizontal="left" vertical="center" wrapText="1"/>
    </xf>
    <xf numFmtId="0" fontId="5" fillId="0" borderId="20" xfId="2" applyFont="1"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06" xfId="0" applyFont="1" applyBorder="1" applyAlignment="1" applyProtection="1">
      <alignment horizontal="center" vertical="center"/>
      <protection locked="0"/>
    </xf>
    <xf numFmtId="0" fontId="11" fillId="0" borderId="65" xfId="0" applyFont="1" applyBorder="1" applyAlignment="1" applyProtection="1">
      <alignment horizontal="center" vertical="center" wrapText="1"/>
      <protection locked="0"/>
    </xf>
    <xf numFmtId="0" fontId="11" fillId="13" borderId="64" xfId="0" applyFont="1" applyFill="1" applyBorder="1" applyAlignment="1" applyProtection="1">
      <alignment horizontal="center" vertical="center" wrapText="1"/>
      <protection locked="0"/>
    </xf>
    <xf numFmtId="0" fontId="11" fillId="13" borderId="62" xfId="0" applyFont="1" applyFill="1" applyBorder="1" applyAlignment="1" applyProtection="1">
      <alignment horizontal="center" vertical="center" wrapText="1"/>
      <protection locked="0"/>
    </xf>
    <xf numFmtId="0" fontId="11" fillId="13" borderId="65" xfId="0" applyFont="1" applyFill="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0" fontId="11" fillId="8" borderId="70" xfId="0" applyFont="1" applyFill="1" applyBorder="1" applyAlignment="1">
      <alignment horizontal="center" vertical="center" wrapText="1"/>
    </xf>
    <xf numFmtId="0" fontId="18" fillId="8" borderId="68" xfId="0" applyFont="1" applyFill="1" applyBorder="1"/>
    <xf numFmtId="0" fontId="12" fillId="14" borderId="100" xfId="0" applyFont="1" applyFill="1" applyBorder="1" applyAlignment="1" applyProtection="1">
      <alignment horizontal="center" vertical="center" wrapText="1"/>
      <protection locked="0"/>
    </xf>
    <xf numFmtId="0" fontId="12" fillId="14" borderId="101" xfId="0" applyFont="1" applyFill="1" applyBorder="1" applyAlignment="1" applyProtection="1">
      <alignment horizontal="center" vertical="center" wrapText="1"/>
      <protection locked="0"/>
    </xf>
    <xf numFmtId="0" fontId="11" fillId="14" borderId="100" xfId="0" applyFont="1" applyFill="1" applyBorder="1" applyAlignment="1">
      <alignment horizontal="center" vertical="center" wrapText="1"/>
    </xf>
    <xf numFmtId="0" fontId="18" fillId="14" borderId="100" xfId="0" applyFont="1" applyFill="1" applyBorder="1"/>
    <xf numFmtId="0" fontId="18" fillId="14" borderId="101" xfId="0" applyFont="1" applyFill="1" applyBorder="1"/>
    <xf numFmtId="0" fontId="11" fillId="14" borderId="98" xfId="0" applyFont="1" applyFill="1" applyBorder="1" applyAlignment="1">
      <alignment horizontal="center" vertical="center" wrapText="1"/>
    </xf>
    <xf numFmtId="0" fontId="11" fillId="14" borderId="101" xfId="0" applyFont="1" applyFill="1" applyBorder="1" applyAlignment="1">
      <alignment horizontal="center" vertical="center" wrapText="1"/>
    </xf>
    <xf numFmtId="0" fontId="12" fillId="14" borderId="98" xfId="0" applyFont="1" applyFill="1" applyBorder="1" applyAlignment="1" applyProtection="1">
      <alignment horizontal="center" vertical="center" wrapText="1"/>
      <protection locked="0"/>
    </xf>
    <xf numFmtId="0" fontId="11" fillId="14" borderId="99" xfId="0" applyFont="1" applyFill="1" applyBorder="1" applyAlignment="1">
      <alignment horizontal="center" vertical="center" wrapText="1"/>
    </xf>
    <xf numFmtId="0" fontId="18" fillId="14" borderId="99" xfId="0" applyFont="1" applyFill="1" applyBorder="1"/>
    <xf numFmtId="0" fontId="32" fillId="0" borderId="74" xfId="0" applyFont="1" applyBorder="1" applyAlignment="1">
      <alignment horizontal="center" vertical="center" wrapText="1"/>
    </xf>
    <xf numFmtId="0" fontId="44" fillId="0" borderId="70"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7" xfId="0" applyFont="1" applyBorder="1" applyAlignment="1">
      <alignment horizontal="center" vertical="center" wrapText="1"/>
    </xf>
    <xf numFmtId="0" fontId="22" fillId="13" borderId="79" xfId="0" applyFont="1" applyFill="1" applyBorder="1" applyAlignment="1">
      <alignment horizontal="center" vertical="center" wrapText="1"/>
    </xf>
    <xf numFmtId="0" fontId="22" fillId="13" borderId="78" xfId="0" applyFont="1" applyFill="1" applyBorder="1" applyAlignment="1">
      <alignment horizontal="center" vertical="center" wrapText="1"/>
    </xf>
    <xf numFmtId="0" fontId="22" fillId="13" borderId="77" xfId="0" applyFont="1" applyFill="1" applyBorder="1" applyAlignment="1">
      <alignment horizontal="center" vertical="center" wrapText="1"/>
    </xf>
    <xf numFmtId="14" fontId="12" fillId="13" borderId="79" xfId="0" applyNumberFormat="1" applyFont="1" applyFill="1" applyBorder="1" applyAlignment="1" applyProtection="1">
      <alignment horizontal="center" vertical="center" wrapText="1"/>
      <protection locked="0"/>
    </xf>
    <xf numFmtId="14" fontId="12" fillId="13" borderId="78" xfId="0" applyNumberFormat="1" applyFont="1" applyFill="1" applyBorder="1" applyAlignment="1" applyProtection="1">
      <alignment horizontal="center" vertical="center" wrapText="1"/>
      <protection locked="0"/>
    </xf>
    <xf numFmtId="14" fontId="12" fillId="13" borderId="77" xfId="0" applyNumberFormat="1" applyFont="1" applyFill="1" applyBorder="1" applyAlignment="1" applyProtection="1">
      <alignment horizontal="center" vertical="center" wrapText="1"/>
      <protection locked="0"/>
    </xf>
    <xf numFmtId="0" fontId="11" fillId="13" borderId="70" xfId="0" applyFont="1" applyFill="1" applyBorder="1" applyAlignment="1">
      <alignment horizontal="center" vertical="center"/>
    </xf>
    <xf numFmtId="0" fontId="11" fillId="13" borderId="68" xfId="0" applyFont="1" applyFill="1" applyBorder="1" applyAlignment="1">
      <alignment horizontal="center" vertical="center"/>
    </xf>
    <xf numFmtId="0" fontId="11" fillId="13" borderId="74" xfId="0" applyFont="1" applyFill="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textRotation="90"/>
    </xf>
    <xf numFmtId="0" fontId="0" fillId="0" borderId="6" xfId="0" applyBorder="1" applyAlignment="1">
      <alignment horizontal="center" vertical="center" textRotation="90"/>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cellXfs>
  <cellStyles count="36">
    <cellStyle name="Millares" xfId="22" builtinId="3"/>
    <cellStyle name="Millares 2" xfId="5"/>
    <cellStyle name="Normal" xfId="0" builtinId="0"/>
    <cellStyle name="Normal 10" xfId="11"/>
    <cellStyle name="Normal 11" xfId="13"/>
    <cellStyle name="Normal 12" xfId="12"/>
    <cellStyle name="Normal 12 2" xfId="32"/>
    <cellStyle name="Normal 13" xfId="9"/>
    <cellStyle name="Normal 14" xfId="10"/>
    <cellStyle name="Normal 16" xfId="8"/>
    <cellStyle name="Normal 17" xfId="7"/>
    <cellStyle name="Normal 17 2" xfId="33"/>
    <cellStyle name="Normal 2" xfId="2"/>
    <cellStyle name="Normal 2 2" xfId="19"/>
    <cellStyle name="Normal 2 2 3" xfId="26"/>
    <cellStyle name="Normal 2 2 4" xfId="27"/>
    <cellStyle name="Normal 2 3" xfId="20"/>
    <cellStyle name="Normal 24" xfId="34"/>
    <cellStyle name="Normal 28" xfId="35"/>
    <cellStyle name="Normal 3" xfId="3"/>
    <cellStyle name="Normal 3 2 2" xfId="14"/>
    <cellStyle name="Normal 3 2 2 2" xfId="28"/>
    <cellStyle name="Normal 3 2 2 3" xfId="29"/>
    <cellStyle name="Normal 3 3 2" xfId="24"/>
    <cellStyle name="Normal 4" xfId="21"/>
    <cellStyle name="Normal 4 3" xfId="25"/>
    <cellStyle name="Normal 5" xfId="18"/>
    <cellStyle name="Normal 6" xfId="17"/>
    <cellStyle name="Normal 7" xfId="1"/>
    <cellStyle name="Normal 8" xfId="16"/>
    <cellStyle name="Normal 9" xfId="15"/>
    <cellStyle name="Normal 9 2" xfId="30"/>
    <cellStyle name="Normal 9 3" xfId="31"/>
    <cellStyle name="Porcentaje" xfId="23" builtinId="5"/>
    <cellStyle name="Porcentaje 2" xfId="4"/>
    <cellStyle name="Porcentaje 2 2" xfId="6"/>
  </cellStyles>
  <dxfs count="1729">
    <dxf>
      <fill>
        <patternFill>
          <bgColor theme="9" tint="-0.24994659260841701"/>
        </patternFill>
      </fill>
    </dxf>
    <dxf>
      <fill>
        <patternFill>
          <bgColor rgb="FFC00000"/>
        </patternFill>
      </fill>
    </dxf>
    <dxf>
      <fill>
        <patternFill>
          <bgColor rgb="FF92D050"/>
        </patternFill>
      </fill>
    </dxf>
    <dxf>
      <fill>
        <patternFill>
          <bgColor rgb="FFFFFF00"/>
        </patternFill>
      </fill>
    </dxf>
    <dxf>
      <font>
        <color auto="1"/>
      </font>
      <fill>
        <patternFill>
          <bgColor rgb="FFFF0000"/>
        </patternFill>
      </fill>
    </dxf>
    <dxf>
      <font>
        <color rgb="FF9C0006"/>
      </font>
      <fill>
        <patternFill>
          <bgColor rgb="FFFFC7CE"/>
        </patternFill>
      </fill>
    </dxf>
    <dxf>
      <fill>
        <patternFill>
          <bgColor theme="7"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patternType="solid">
          <bgColor theme="7" tint="-0.24994659260841701"/>
        </patternFill>
      </fill>
    </dxf>
    <dxf>
      <font>
        <color rgb="FF9C0006"/>
      </font>
      <fill>
        <patternFill patternType="solid">
          <bgColor rgb="FFFFC7CE"/>
        </patternFill>
      </fill>
    </dxf>
    <dxf>
      <font>
        <color auto="1"/>
      </font>
      <fill>
        <patternFill patternType="solid">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548135"/>
          <bgColor rgb="FF548135"/>
        </patternFill>
      </fill>
    </dxf>
    <dxf>
      <fill>
        <patternFill patternType="solid">
          <fgColor rgb="FFFF0000"/>
          <bgColor rgb="FFFF0000"/>
        </patternFill>
      </fill>
    </dxf>
    <dxf>
      <fill>
        <patternFill patternType="solid">
          <fgColor rgb="FFC00000"/>
          <bgColor rgb="FFC0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92D050"/>
          <bgColor rgb="FF92D05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548135"/>
          <bgColor rgb="FF548135"/>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FFFF00"/>
          <bgColor rgb="FFFFFF00"/>
        </patternFill>
      </fill>
    </dxf>
    <dxf>
      <fill>
        <patternFill patternType="solid">
          <fgColor rgb="FF548135"/>
          <bgColor rgb="FF548135"/>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548135"/>
          <bgColor rgb="FF548135"/>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CC9900"/>
          <bgColor rgb="FFCC99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ont>
        <color auto="1"/>
      </font>
      <fill>
        <patternFill patternType="solid">
          <bgColor rgb="FF92D050"/>
        </patternFill>
      </fill>
    </dxf>
    <dxf>
      <fill>
        <patternFill patternType="solid">
          <bgColor rgb="FFCC9900"/>
        </patternFill>
      </fill>
    </dxf>
    <dxf>
      <font>
        <color auto="1"/>
      </font>
      <fill>
        <patternFill patternType="solid">
          <bgColor rgb="FFFF0000"/>
        </patternFill>
      </fill>
    </dxf>
    <dxf>
      <font>
        <color auto="1"/>
      </font>
      <fill>
        <patternFill patternType="solid">
          <bgColor rgb="FF006600"/>
        </patternFill>
      </fill>
    </dxf>
    <dxf>
      <fill>
        <patternFill patternType="solid">
          <bgColor rgb="FFFFFF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FF0000"/>
        </patternFill>
      </fill>
    </dxf>
    <dxf>
      <fill>
        <patternFill>
          <bgColor rgb="FFCC9900"/>
        </patternFill>
      </fill>
    </dxf>
    <dxf>
      <fill>
        <patternFill>
          <bgColor rgb="FFFFFF00"/>
        </patternFill>
      </fill>
    </dxf>
    <dxf>
      <font>
        <color auto="1"/>
      </font>
      <fill>
        <patternFill>
          <bgColor rgb="FF0066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patternType="solid">
          <bgColor rgb="FFCC99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ont>
        <color auto="1"/>
      </font>
      <fill>
        <patternFill patternType="solid">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CC9900"/>
        </patternFill>
      </fill>
    </dxf>
    <dxf>
      <fill>
        <patternFill patternType="solid">
          <bgColor rgb="FFFFFF00"/>
        </patternFill>
      </fill>
    </dxf>
    <dxf>
      <font>
        <color auto="1"/>
      </font>
      <fill>
        <patternFill patternType="solid">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CC9900"/>
          <bgColor rgb="FFCC9900"/>
        </patternFill>
      </fill>
    </dxf>
    <dxf>
      <fill>
        <patternFill patternType="solid">
          <fgColor rgb="FF92D050"/>
          <bgColor rgb="FF92D050"/>
        </patternFill>
      </fill>
    </dxf>
    <dxf>
      <fill>
        <patternFill patternType="solid">
          <fgColor rgb="FFFF0000"/>
          <bgColor rgb="FFFF0000"/>
        </patternFill>
      </fill>
    </dxf>
    <dxf>
      <fill>
        <patternFill patternType="solid">
          <fgColor rgb="FF006600"/>
          <bgColor rgb="FF0066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FF00"/>
        </patternFill>
      </fill>
    </dxf>
    <dxf>
      <fill>
        <patternFill>
          <bgColor rgb="FFC00000"/>
        </patternFill>
      </fill>
    </dxf>
    <dxf>
      <fill>
        <patternFill>
          <bgColor rgb="FFCC9900"/>
        </patternFill>
      </fill>
    </dxf>
    <dxf>
      <fill>
        <patternFill>
          <bgColor rgb="FFFFFF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FF0000"/>
        </patternFill>
      </fill>
    </dxf>
    <dxf>
      <fill>
        <patternFill>
          <bgColor rgb="FFCC9900"/>
        </patternFill>
      </fill>
    </dxf>
    <dxf>
      <fill>
        <patternFill>
          <bgColor rgb="FFC00000"/>
        </patternFill>
      </fill>
    </dxf>
    <dxf>
      <fill>
        <patternFill>
          <bgColor rgb="FFFFFF00"/>
        </patternFill>
      </fill>
    </dxf>
    <dxf>
      <fill>
        <patternFill>
          <bgColor rgb="FFFFFF00"/>
        </patternFill>
      </fill>
    </dxf>
    <dxf>
      <fill>
        <patternFill>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FFFF66"/>
          <bgColor rgb="FFFFFF66"/>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ill>
        <patternFill patternType="solid">
          <fgColor rgb="FF548135"/>
          <bgColor rgb="FF548135"/>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C9900"/>
          <bgColor rgb="FFCC99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ont>
        <color rgb="FF9C0006"/>
      </font>
      <fill>
        <patternFill patternType="solid">
          <fgColor rgb="FFFFC7CE"/>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patternType="solid">
          <bgColor rgb="FFFFFF66"/>
        </patternFill>
      </fill>
    </dxf>
    <dxf>
      <fill>
        <patternFill patternType="solid">
          <bgColor rgb="FF00B050"/>
        </patternFill>
      </fill>
    </dxf>
    <dxf>
      <font>
        <color auto="1"/>
      </font>
      <fill>
        <patternFill patternType="solid">
          <bgColor rgb="FF92D050"/>
        </patternFill>
      </fill>
    </dxf>
    <dxf>
      <fill>
        <patternFill patternType="solid">
          <bgColor rgb="FFFF0000"/>
        </patternFill>
      </fill>
    </dxf>
    <dxf>
      <fill>
        <patternFill patternType="solid">
          <bgColor rgb="FFFFC000"/>
        </patternFill>
      </fill>
    </dxf>
    <dxf>
      <fill>
        <patternFill patternType="solid">
          <bgColor rgb="FFFFC000"/>
        </patternFill>
      </fill>
    </dxf>
    <dxf>
      <font>
        <color auto="1"/>
      </font>
      <fill>
        <patternFill patternType="solid">
          <bgColor rgb="FF92D050"/>
        </patternFill>
      </fill>
    </dxf>
    <dxf>
      <fill>
        <patternFill patternType="solid">
          <bgColor rgb="FF00B050"/>
        </patternFill>
      </fill>
    </dxf>
    <dxf>
      <fill>
        <patternFill patternType="solid">
          <bgColor rgb="FFFFFF66"/>
        </patternFill>
      </fill>
    </dxf>
    <dxf>
      <fill>
        <patternFill patternType="solid">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fgColor rgb="FFFFC7CE"/>
          <bgColor rgb="FFFFC7CE"/>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ill>
        <patternFill>
          <bgColor rgb="FFFF0000"/>
        </patternFill>
      </fill>
    </dxf>
    <dxf>
      <fill>
        <patternFill>
          <bgColor rgb="FF00CC00"/>
        </patternFill>
      </fill>
    </dxf>
    <dxf>
      <fill>
        <patternFill>
          <bgColor rgb="FFFFFF66"/>
        </patternFill>
      </fill>
    </dxf>
    <dxf>
      <fill>
        <patternFill>
          <bgColor rgb="FF336600"/>
        </patternFill>
      </fill>
    </dxf>
    <dxf>
      <fill>
        <patternFill>
          <bgColor rgb="FF00B050"/>
        </patternFill>
      </fill>
    </dxf>
    <dxf>
      <font>
        <color auto="1"/>
      </font>
      <fill>
        <patternFill>
          <bgColor rgb="FF92D050"/>
        </patternFill>
      </fill>
    </dxf>
    <dxf>
      <fill>
        <patternFill>
          <bgColor rgb="FFFFC000"/>
        </patternFill>
      </fill>
    </dxf>
    <dxf>
      <fill>
        <patternFill>
          <bgColor rgb="FFFFC000"/>
        </patternFill>
      </fill>
    </dxf>
    <dxf>
      <font>
        <color auto="1"/>
      </font>
      <fill>
        <patternFill>
          <bgColor rgb="FFFF9900"/>
        </patternFill>
      </fill>
    </dxf>
    <dxf>
      <font>
        <color auto="1"/>
      </font>
      <fill>
        <patternFill>
          <bgColor rgb="FFFF0000"/>
        </patternFill>
      </fill>
    </dxf>
    <dxf>
      <fill>
        <patternFill>
          <bgColor rgb="FFFFFF66"/>
        </patternFill>
      </fill>
    </dxf>
    <dxf>
      <font>
        <color auto="1"/>
      </font>
      <fill>
        <patternFill>
          <bgColor rgb="FFFFFF00"/>
        </patternFill>
      </fill>
    </dxf>
    <dxf>
      <fill>
        <patternFill>
          <bgColor rgb="FF336600"/>
        </patternFill>
      </fill>
    </dxf>
    <dxf>
      <fill>
        <patternFill>
          <bgColor rgb="FF00CC00"/>
        </patternFill>
      </fill>
    </dxf>
    <dxf>
      <font>
        <color auto="1"/>
      </font>
      <fill>
        <patternFill>
          <bgColor rgb="FF92D050"/>
        </patternFill>
      </fill>
    </dxf>
    <dxf>
      <fill>
        <patternFill>
          <bgColor rgb="FF00B050"/>
        </patternFill>
      </fill>
    </dxf>
    <dxf>
      <font>
        <color auto="1"/>
      </font>
      <fill>
        <patternFill>
          <bgColor theme="9" tint="0.39994506668294322"/>
        </patternFill>
      </fill>
    </dxf>
    <dxf>
      <fill>
        <patternFill>
          <bgColor rgb="FFFF0000"/>
        </patternFill>
      </fill>
    </dxf>
    <dxf>
      <fill>
        <patternFill patternType="solid">
          <bgColor rgb="FF336600"/>
        </patternFill>
      </fill>
    </dxf>
    <dxf>
      <font>
        <color auto="1"/>
      </font>
      <fill>
        <patternFill patternType="solid">
          <bgColor rgb="FFFF0000"/>
        </patternFill>
      </fill>
    </dxf>
    <dxf>
      <font>
        <color auto="1"/>
      </font>
      <fill>
        <patternFill patternType="solid">
          <bgColor rgb="FFFF9900"/>
        </patternFill>
      </fill>
    </dxf>
    <dxf>
      <font>
        <color auto="1"/>
      </font>
      <fill>
        <patternFill patternType="solid">
          <bgColor rgb="FFFFFF00"/>
        </patternFill>
      </fill>
    </dxf>
    <dxf>
      <font>
        <color auto="1"/>
      </font>
      <fill>
        <patternFill patternType="solid">
          <bgColor theme="9" tint="0.39988402966399123"/>
        </patternFill>
      </fill>
    </dxf>
    <dxf>
      <fill>
        <patternFill patternType="solid">
          <bgColor rgb="FF00CC00"/>
        </patternFill>
      </fill>
    </dxf>
    <dxf>
      <font>
        <color auto="1"/>
      </font>
      <fill>
        <patternFill patternType="solid">
          <bgColor rgb="FFFFFF00"/>
        </patternFill>
      </fill>
    </dxf>
    <dxf>
      <font>
        <color auto="1"/>
      </font>
      <fill>
        <patternFill patternType="solid">
          <bgColor rgb="FFFF0000"/>
        </patternFill>
      </fill>
    </dxf>
    <dxf>
      <font>
        <color auto="1"/>
      </font>
      <fill>
        <patternFill patternType="solid">
          <bgColor theme="9" tint="0.39988402966399123"/>
        </patternFill>
      </fill>
    </dxf>
    <dxf>
      <font>
        <color auto="1"/>
      </font>
      <fill>
        <patternFill patternType="solid">
          <bgColor rgb="FFFF9900"/>
        </patternFill>
      </fill>
    </dxf>
    <dxf>
      <fill>
        <patternFill patternType="solid">
          <bgColor rgb="FF336600"/>
        </patternFill>
      </fill>
    </dxf>
    <dxf>
      <fill>
        <patternFill patternType="solid">
          <bgColor rgb="FF00CC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A8D08D"/>
          <bgColor rgb="FFA8D08D"/>
        </patternFill>
      </fill>
    </dxf>
    <dxf>
      <fill>
        <patternFill patternType="solid">
          <fgColor rgb="FFA8D08D"/>
          <bgColor rgb="FFA8D08D"/>
        </patternFill>
      </fill>
    </dxf>
    <dxf>
      <fill>
        <patternFill patternType="solid">
          <fgColor rgb="FF00CC00"/>
          <bgColor rgb="FF00CC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00CC00"/>
          <bgColor rgb="FF00CC00"/>
        </patternFill>
      </fill>
    </dxf>
    <dxf>
      <fill>
        <patternFill patternType="solid">
          <fgColor rgb="FFFFFF66"/>
          <bgColor rgb="FFFFFF66"/>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A8D08D"/>
          <bgColor rgb="FFA8D08D"/>
        </patternFill>
      </fill>
    </dxf>
    <dxf>
      <fill>
        <patternFill patternType="solid">
          <fgColor rgb="FF00CC00"/>
          <bgColor rgb="FF00CC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A8D08D"/>
          <bgColor rgb="FFA8D08D"/>
        </patternFill>
      </fill>
    </dxf>
    <dxf>
      <fill>
        <patternFill patternType="solid">
          <fgColor rgb="FF00CC00"/>
          <bgColor rgb="FF00CC0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336600"/>
          <bgColor rgb="FF336600"/>
        </patternFill>
      </fill>
    </dxf>
    <dxf>
      <fill>
        <patternFill patternType="solid">
          <fgColor rgb="FFFF0000"/>
          <bgColor rgb="FFFF0000"/>
        </patternFill>
      </fill>
    </dxf>
    <dxf>
      <fill>
        <patternFill patternType="solid">
          <fgColor rgb="FFFF9900"/>
          <bgColor rgb="FFFF9900"/>
        </patternFill>
      </fill>
    </dxf>
    <dxf>
      <fill>
        <patternFill patternType="solid">
          <fgColor rgb="FFFFFF00"/>
          <bgColor rgb="FFFFFF00"/>
        </patternFill>
      </fill>
    </dxf>
    <dxf>
      <fill>
        <patternFill patternType="solid">
          <fgColor rgb="FFA8D08D"/>
          <bgColor rgb="FFA8D08D"/>
        </patternFill>
      </fill>
    </dxf>
    <dxf>
      <fill>
        <patternFill patternType="solid">
          <fgColor rgb="FF00CC00"/>
          <bgColor rgb="FF00CC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patternType="solid">
          <bgColor theme="7" tint="-0.24994659260841701"/>
        </patternFill>
      </fill>
    </dxf>
    <dxf>
      <font>
        <color rgb="FF9C0006"/>
      </font>
      <fill>
        <patternFill patternType="solid">
          <bgColor rgb="FFFFC7CE"/>
        </patternFill>
      </fill>
    </dxf>
    <dxf>
      <font>
        <color auto="1"/>
      </font>
      <fill>
        <patternFill patternType="solid">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548135"/>
          <bgColor rgb="FF548135"/>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BF9000"/>
          <bgColor rgb="FFBF9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BF9000"/>
          <bgColor rgb="FFBF9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FFFF00"/>
          <bgColor rgb="FFFFFF00"/>
        </patternFill>
      </fill>
    </dxf>
    <dxf>
      <fill>
        <patternFill patternType="solid">
          <fgColor rgb="FF548135"/>
          <bgColor rgb="FF548135"/>
        </patternFill>
      </fill>
    </dxf>
    <dxf>
      <fill>
        <patternFill patternType="solid">
          <fgColor rgb="FF92D050"/>
          <bgColor rgb="FF92D050"/>
        </patternFill>
      </fill>
    </dxf>
    <dxf>
      <fill>
        <patternFill patternType="solid">
          <fgColor rgb="FFBF9000"/>
          <bgColor rgb="FFBF9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CC9900"/>
          <bgColor rgb="FFCC9900"/>
        </patternFill>
      </fill>
    </dxf>
    <dxf>
      <fill>
        <patternFill patternType="solid">
          <fgColor rgb="FFFF0000"/>
          <bgColor rgb="FFFF0000"/>
        </patternFill>
      </fill>
    </dxf>
    <dxf>
      <fill>
        <patternFill patternType="solid">
          <fgColor rgb="FFFFFF00"/>
          <bgColor rgb="FFFFFF00"/>
        </patternFill>
      </fill>
    </dxf>
    <dxf>
      <fill>
        <patternFill patternType="solid">
          <fgColor rgb="FF006600"/>
          <bgColor rgb="FF0066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bgColor rgb="FFCC9900"/>
        </patternFill>
      </fill>
    </dxf>
    <dxf>
      <font>
        <color auto="1"/>
      </font>
      <fill>
        <patternFill patternType="solid">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CC9900"/>
        </patternFill>
      </fill>
    </dxf>
    <dxf>
      <fill>
        <patternFill>
          <bgColor rgb="FFFFFF00"/>
        </patternFill>
      </fill>
    </dxf>
    <dxf>
      <font>
        <color auto="1"/>
      </font>
      <fill>
        <patternFill>
          <bgColor rgb="FF006600"/>
        </patternFill>
      </fill>
    </dxf>
    <dxf>
      <font>
        <color auto="1"/>
      </font>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patternType="solid">
          <bgColor rgb="FF92D050"/>
        </patternFill>
      </fill>
    </dxf>
    <dxf>
      <font>
        <color auto="1"/>
      </font>
      <fill>
        <patternFill patternType="solid">
          <bgColor rgb="FF006600"/>
        </patternFill>
      </fill>
    </dxf>
    <dxf>
      <fill>
        <patternFill patternType="solid">
          <bgColor rgb="FFCC9900"/>
        </patternFill>
      </fill>
    </dxf>
    <dxf>
      <font>
        <color auto="1"/>
      </font>
      <fill>
        <patternFill patternType="solid">
          <bgColor rgb="FFFF0000"/>
        </patternFill>
      </fill>
    </dxf>
    <dxf>
      <fill>
        <patternFill patternType="solid">
          <bgColor rgb="FFFFFF00"/>
        </patternFill>
      </fill>
    </dxf>
    <dxf>
      <fill>
        <patternFill patternType="solid">
          <bgColor rgb="FFCC9900"/>
        </patternFill>
      </fill>
    </dxf>
    <dxf>
      <font>
        <color auto="1"/>
      </font>
      <fill>
        <patternFill patternType="solid">
          <bgColor rgb="FF006600"/>
        </patternFill>
      </fill>
    </dxf>
    <dxf>
      <fill>
        <patternFill patternType="solid">
          <bgColor rgb="FFFFFF00"/>
        </patternFill>
      </fill>
    </dxf>
    <dxf>
      <font>
        <color auto="1"/>
      </font>
      <fill>
        <patternFill patternType="solid">
          <bgColor rgb="FFFF0000"/>
        </patternFill>
      </fill>
    </dxf>
    <dxf>
      <font>
        <color auto="1"/>
      </font>
      <fill>
        <patternFill patternType="solid">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0000"/>
          <bgColor rgb="FFFF0000"/>
        </patternFill>
      </fill>
    </dxf>
    <dxf>
      <fill>
        <patternFill patternType="solid">
          <fgColor rgb="FFCC9900"/>
          <bgColor rgb="FFCC99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bgColor rgb="FFCC99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CC9900"/>
        </patternFill>
      </fill>
    </dxf>
    <dxf>
      <fill>
        <patternFill>
          <bgColor rgb="FF92D050"/>
        </patternFill>
      </fill>
    </dxf>
    <dxf>
      <fill>
        <patternFill>
          <bgColor rgb="FFFFFF00"/>
        </patternFill>
      </fill>
    </dxf>
    <dxf>
      <fill>
        <patternFill>
          <bgColor rgb="FFFF0000"/>
        </patternFill>
      </fill>
    </dxf>
    <dxf>
      <fill>
        <patternFill>
          <bgColor theme="9" tint="-0.24994659260841701"/>
        </patternFill>
      </fill>
    </dxf>
    <dxf>
      <fill>
        <patternFill>
          <bgColor rgb="FFC000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FF0000"/>
          <bgColor rgb="FFFF0000"/>
        </patternFill>
      </fill>
    </dxf>
    <dxf>
      <fill>
        <patternFill patternType="solid">
          <fgColor rgb="FFFFFF00"/>
          <bgColor rgb="FFFFFF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548135"/>
          <bgColor rgb="FF548135"/>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FFFF66"/>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FF0000"/>
        </patternFill>
      </fill>
    </dxf>
    <dxf>
      <fill>
        <patternFill>
          <bgColor rgb="FFC00000"/>
        </patternFill>
      </fill>
    </dxf>
    <dxf>
      <fill>
        <patternFill>
          <bgColor rgb="FFFFFF00"/>
        </patternFill>
      </fill>
    </dxf>
    <dxf>
      <fill>
        <patternFill>
          <bgColor rgb="FFFFFF00"/>
        </patternFill>
      </fill>
    </dxf>
    <dxf>
      <fill>
        <patternFill>
          <bgColor rgb="FF92D050"/>
        </patternFill>
      </fill>
    </dxf>
    <dxf>
      <fill>
        <patternFill>
          <bgColor rgb="FFCC9900"/>
        </patternFill>
      </fill>
    </dxf>
    <dxf>
      <fill>
        <patternFill>
          <bgColor theme="9" tint="-0.24994659260841701"/>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ill>
        <patternFill patternType="solid">
          <fgColor rgb="FF548135"/>
          <bgColor rgb="FF548135"/>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FF0000"/>
          <bgColor rgb="FFFF0000"/>
        </patternFill>
      </fill>
    </dxf>
    <dxf>
      <fill>
        <patternFill patternType="solid">
          <fgColor rgb="FFFFFF00"/>
          <bgColor rgb="FFFFFF00"/>
        </patternFill>
      </fill>
    </dxf>
    <dxf>
      <fill>
        <patternFill patternType="solid">
          <fgColor rgb="FFCC9900"/>
          <bgColor rgb="FFCC9900"/>
        </patternFill>
      </fill>
    </dxf>
    <dxf>
      <fill>
        <patternFill patternType="solid">
          <fgColor rgb="FF548135"/>
          <bgColor rgb="FF548135"/>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patternType="solid">
          <bgColor rgb="FFFFFF66"/>
        </patternFill>
      </fill>
    </dxf>
    <dxf>
      <fill>
        <patternFill patternType="solid">
          <bgColor rgb="FFFFC000"/>
        </patternFill>
      </fill>
    </dxf>
    <dxf>
      <fill>
        <patternFill patternType="solid">
          <bgColor rgb="FFFF0000"/>
        </patternFill>
      </fill>
    </dxf>
    <dxf>
      <font>
        <color auto="1"/>
      </font>
      <fill>
        <patternFill patternType="solid">
          <bgColor rgb="FF92D050"/>
        </patternFill>
      </fill>
    </dxf>
    <dxf>
      <fill>
        <patternFill patternType="solid">
          <bgColor rgb="FF00B050"/>
        </patternFill>
      </fill>
    </dxf>
    <dxf>
      <fill>
        <patternFill patternType="solid">
          <bgColor rgb="FFFF0000"/>
        </patternFill>
      </fill>
    </dxf>
    <dxf>
      <fill>
        <patternFill patternType="solid">
          <bgColor rgb="FFFFC000"/>
        </patternFill>
      </fill>
    </dxf>
    <dxf>
      <font>
        <color auto="1"/>
      </font>
      <fill>
        <patternFill patternType="solid">
          <bgColor rgb="FF92D050"/>
        </patternFill>
      </fill>
    </dxf>
    <dxf>
      <fill>
        <patternFill patternType="solid">
          <bgColor rgb="FFFFFF66"/>
        </patternFill>
      </fill>
    </dxf>
    <dxf>
      <fill>
        <patternFill patternType="solid">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fgColor rgb="FFFFC7CE"/>
          <bgColor rgb="FFFFC7CE"/>
        </patternFill>
      </fill>
    </dxf>
    <dxf>
      <fill>
        <patternFill>
          <bgColor rgb="FFFFFF66"/>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FF9900"/>
        </patternFill>
      </fill>
    </dxf>
    <dxf>
      <font>
        <color auto="1"/>
      </font>
      <fill>
        <patternFill>
          <bgColor rgb="FFFF0000"/>
        </patternFill>
      </fill>
    </dxf>
    <dxf>
      <font>
        <color auto="1"/>
      </font>
      <fill>
        <patternFill patternType="solid">
          <bgColor rgb="FFFF9900"/>
        </patternFill>
      </fill>
    </dxf>
    <dxf>
      <font>
        <color auto="1"/>
      </font>
      <fill>
        <patternFill patternType="solid">
          <bgColor rgb="FFFF0000"/>
        </patternFill>
      </fill>
    </dxf>
    <dxf>
      <font>
        <color auto="1"/>
      </font>
      <fill>
        <patternFill patternType="solid">
          <bgColor rgb="FFFFFF00"/>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9900"/>
        </patternFill>
      </fill>
    </dxf>
    <dxf>
      <font>
        <color auto="1"/>
      </font>
      <fill>
        <patternFill patternType="solid">
          <bgColor rgb="FFFF0000"/>
        </patternFill>
      </fill>
    </dxf>
    <dxf>
      <font>
        <color auto="1"/>
      </font>
      <fill>
        <patternFill patternType="solid">
          <bgColor theme="9" tint="0.39988402966399123"/>
        </patternFill>
      </fill>
    </dxf>
    <dxf>
      <fill>
        <patternFill patternType="solid">
          <bgColor rgb="FF336600"/>
        </patternFill>
      </fill>
    </dxf>
    <dxf>
      <font>
        <color auto="1"/>
      </font>
      <fill>
        <patternFill patternType="solid">
          <bgColor rgb="FFFFFF00"/>
        </patternFill>
      </fill>
    </dxf>
    <dxf>
      <fill>
        <patternFill patternType="solid">
          <bgColor rgb="FF00CC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A8D08D"/>
          <bgColor rgb="FFA8D08D"/>
        </patternFill>
      </fill>
    </dxf>
    <dxf>
      <fill>
        <patternFill patternType="solid">
          <fgColor rgb="FF00CC00"/>
          <bgColor rgb="FF00CC00"/>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00B050"/>
          <bgColor rgb="FF00B050"/>
        </patternFill>
      </fill>
    </dxf>
    <dxf>
      <fill>
        <patternFill patternType="solid">
          <fgColor rgb="FF92D050"/>
          <bgColor rgb="FF92D050"/>
        </patternFill>
      </fill>
    </dxf>
    <dxf>
      <fill>
        <patternFill patternType="solid">
          <fgColor rgb="FFA8D08D"/>
          <bgColor rgb="FFA8D08D"/>
        </patternFill>
      </fill>
    </dxf>
    <dxf>
      <fill>
        <patternFill patternType="solid">
          <fgColor rgb="FFFF0000"/>
          <bgColor rgb="FFFF0000"/>
        </patternFill>
      </fill>
    </dxf>
    <dxf>
      <fill>
        <patternFill patternType="solid">
          <fgColor rgb="FFFFC000"/>
          <bgColor rgb="FFFFC000"/>
        </patternFill>
      </fill>
    </dxf>
    <dxf>
      <fill>
        <patternFill patternType="solid">
          <fgColor rgb="FF00CC00"/>
          <bgColor rgb="FF00CC00"/>
        </patternFill>
      </fill>
    </dxf>
    <dxf>
      <fill>
        <patternFill patternType="solid">
          <fgColor rgb="FFFFFF66"/>
          <bgColor rgb="FFFFFF66"/>
        </patternFill>
      </fill>
    </dxf>
    <dxf>
      <fill>
        <patternFill patternType="solid">
          <fgColor rgb="FFA8D08D"/>
          <bgColor rgb="FFA8D08D"/>
        </patternFill>
      </fill>
    </dxf>
    <dxf>
      <fill>
        <patternFill patternType="solid">
          <fgColor rgb="FF00CC00"/>
          <bgColor rgb="FF00CC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336600"/>
          <bgColor rgb="FF336600"/>
        </patternFill>
      </fill>
    </dxf>
    <dxf>
      <fill>
        <patternFill patternType="solid">
          <fgColor rgb="FFFF9900"/>
          <bgColor rgb="FFFF99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369956</xdr:colOff>
      <xdr:row>2</xdr:row>
      <xdr:rowOff>412354</xdr:rowOff>
    </xdr:from>
    <xdr:to>
      <xdr:col>1</xdr:col>
      <xdr:colOff>2346738</xdr:colOff>
      <xdr:row>4</xdr:row>
      <xdr:rowOff>469348</xdr:rowOff>
    </xdr:to>
    <xdr:pic>
      <xdr:nvPicPr>
        <xdr:cNvPr id="3" name="Picture 14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56" y="909311"/>
          <a:ext cx="3785152" cy="1575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571500</xdr:colOff>
      <xdr:row>0</xdr:row>
      <xdr:rowOff>9525</xdr:rowOff>
    </xdr:from>
    <xdr:ext cx="1809750" cy="676275"/>
    <xdr:pic>
      <xdr:nvPicPr>
        <xdr:cNvPr id="3" name="image4.png">
          <a:extLst>
            <a:ext uri="{FF2B5EF4-FFF2-40B4-BE49-F238E27FC236}">
              <a16:creationId xmlns:a16="http://schemas.microsoft.com/office/drawing/2014/main" xmlns="" id="{FBE27315-CF02-466F-B25D-0763D6ECBEA0}"/>
            </a:ext>
          </a:extLst>
        </xdr:cNvPr>
        <xdr:cNvPicPr preferRelativeResize="0"/>
      </xdr:nvPicPr>
      <xdr:blipFill>
        <a:blip xmlns:r="http://schemas.openxmlformats.org/officeDocument/2006/relationships" r:embed="rId1" cstate="print"/>
        <a:stretch>
          <a:fillRect/>
        </a:stretch>
      </xdr:blipFill>
      <xdr:spPr>
        <a:xfrm>
          <a:off x="2181225" y="9525"/>
          <a:ext cx="180975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1</xdr:row>
      <xdr:rowOff>95250</xdr:rowOff>
    </xdr:from>
    <xdr:ext cx="3324225" cy="1025525"/>
    <xdr:pic>
      <xdr:nvPicPr>
        <xdr:cNvPr id="2" name="Picture 142">
          <a:extLst>
            <a:ext uri="{FF2B5EF4-FFF2-40B4-BE49-F238E27FC236}">
              <a16:creationId xmlns:a16="http://schemas.microsoft.com/office/drawing/2014/main" xmlns="" id="{6471D376-FA91-4810-BF50-98B6A02F2C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76225"/>
          <a:ext cx="3324225" cy="1025525"/>
        </a:xfrm>
        <a:prstGeom prst="rect">
          <a:avLst/>
        </a:prstGeom>
        <a:noFill/>
        <a:ln>
          <a:noFill/>
        </a:ln>
        <a:extLst>
          <a:ext uri="{909E8E84-426E-40dd-AFC4-6F175D3DCCD1}">
            <a14:hiddenFill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a14="http://schemas.microsoft.com/office/drawing/2010/main" xmlns:lc="http://schemas.openxmlformats.org/drawingml/2006/lockedCanvas">
              <a:solidFill>
                <a:srgbClr val="FFFFFF"/>
              </a:solidFill>
            </a14:hiddenFill>
          </a:ext>
          <a:ext uri="{91240B29-F687-4f45-9708-019B960494DF}">
            <a14:hiddenLine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a14="http://schemas.microsoft.com/office/drawing/2010/main" xmlns:lc="http://schemas.openxmlformats.org/drawingml/2006/lockedCanvas"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1</xdr:row>
      <xdr:rowOff>95250</xdr:rowOff>
    </xdr:from>
    <xdr:to>
      <xdr:col>1</xdr:col>
      <xdr:colOff>2598964</xdr:colOff>
      <xdr:row>3</xdr:row>
      <xdr:rowOff>326572</xdr:rowOff>
    </xdr:to>
    <xdr:pic>
      <xdr:nvPicPr>
        <xdr:cNvPr id="3" name="Picture 14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367393"/>
          <a:ext cx="3088821" cy="830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142874</xdr:colOff>
      <xdr:row>0</xdr:row>
      <xdr:rowOff>0</xdr:rowOff>
    </xdr:from>
    <xdr:ext cx="4867275" cy="676275"/>
    <xdr:pic>
      <xdr:nvPicPr>
        <xdr:cNvPr id="4" name="image4.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409574" y="0"/>
          <a:ext cx="4867275" cy="6762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ATENCI&#211;N%20USUARIO%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Direccionamiento%20Estrat&#233;gico%20y%20Art%20Gerencial%2020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Gesti&#243;n%20Financiera%202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Asistencia%20T&#233;cnica%20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Gesti&#243;n%20Jur&#237;dica%2020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Promoci&#243;n%20Transporte%20y%20Movilidad%20202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GESTI&#211;N%20AMBIENTAL%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Toshiba/Downloads/MAPADERIESGOSDECORRUPCI&#211;NTRANSPORTEYMOVILIDAD2023%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GESTI&#211;N%20DE%20LOS%20INGRESOS%20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GESTI&#211;N%20JUR&#205;DIC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PROM.%20DLLO%20SOCIAL%2020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Toshiba/Downloads/GESTION%20FINANCIERA%20MAPA%20DE%20CORRUPCION%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Promoci&#243;n%20Ciencia%20Tecnolog&#237;a%20e%20Informaci&#243;n%202024%20NUE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Fortalecimiento%20Territorial%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Gesti&#243;n%20de%20los%20Ingresos%20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shiba/Documents/GOBERNACI&#211;N%202023/RIESGOS%202023/MRC%20AJUSTADOS%202023/MRC%20GESTI&#211;N%20CONTRACTUAL%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oshiba/Documents/GOBERNACI&#211;N%202023/RIESGOS%202023/RIESGOS%202024/Mapa%20de%20Riesgos%20de%20Corrupci&#243;n%20Promoci&#243;n%20Competitividad%20y%20Desarrollo%20Econ&#243;mico%20%202024%20NUE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cmartinez/Documents/Secre%20Educaci&#243;n%20Cundi/2023/Riesgos/Corrupcion/Propuesta%20riesgos%20esal%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 val="Tabla Impacto"/>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residual"/>
      <sheetName val="Mapa de calor inherente"/>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y valoración control"/>
      <sheetName val="Opciones Tratamiento"/>
      <sheetName val="Instructivo"/>
      <sheetName val="Mapa Riesgos de corrupción"/>
      <sheetName val="Tabla Probabilidad"/>
      <sheetName val="Tabla impacto"/>
      <sheetName val="Mapa de calor inherente"/>
      <sheetName val="Mapa de calor resid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Análisis y valoración control"/>
      <sheetName val="Instructivo"/>
      <sheetName val="Mapa Riesgos de corrupción"/>
      <sheetName val="Tabla Probabilidad"/>
      <sheetName val="Tabla impacto"/>
      <sheetName val="Mapa de calor inherente"/>
      <sheetName val="Mapa de calor residual"/>
    </sheetNames>
    <sheetDataSet>
      <sheetData sheetId="0" refreshError="1"/>
      <sheetData sheetId="1" refreshError="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y valoración control"/>
      <sheetName val="Opciones Tratamiento"/>
      <sheetName val="Instructivo"/>
      <sheetName val="Mapa Riesgos de corrupción"/>
      <sheetName val="Tabla Probabilidad"/>
      <sheetName val="Tabla impacto"/>
      <sheetName val="Mapa de calor inherente"/>
      <sheetName val="Mapa de calor residual"/>
    </sheetNames>
    <sheetDataSet>
      <sheetData sheetId="0" refreshError="1"/>
      <sheetData sheetId="1" refreshError="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residual"/>
      <sheetName val="Mapa de calor inherente"/>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y valoración control"/>
      <sheetName val="Opciones Tratamiento"/>
      <sheetName val="Tabla Probabilidad"/>
      <sheetName val="Instructivo"/>
      <sheetName val="Mapa Riesgos de corrupción"/>
      <sheetName val="Tabla impacto"/>
      <sheetName val="Mapa de calor inherente"/>
      <sheetName val="Mapa de calor resid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Probabilidad"/>
      <sheetName val="Análisis y valoración control"/>
      <sheetName val="Instructivo"/>
      <sheetName val="Mapa Riesgos de corrupción"/>
      <sheetName val="Tabla impacto"/>
      <sheetName val="Mapa de calor inherente"/>
      <sheetName val="Mapa de calor resid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de corrupción"/>
      <sheetName val="Tabla Probabilidad"/>
      <sheetName val="Tabla impacto"/>
      <sheetName val="Mapa de calor inherente"/>
      <sheetName val="Mapa de calor residual"/>
      <sheetName val="Análisis y valoración control"/>
    </sheetNames>
    <sheetDataSet>
      <sheetData sheetId="0" refreshError="1"/>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Probabilidad"/>
      <sheetName val="Análisis y valoración control"/>
      <sheetName val="Instructivo"/>
      <sheetName val="Mapa Riesgos de corrupción"/>
      <sheetName val="Tabla impacto"/>
      <sheetName val="Mapa de calor inherente"/>
      <sheetName val="Mapa de calor resid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Instructivo"/>
      <sheetName val="Mapa Riesgos"/>
      <sheetName val="Matriz Calor Inherente"/>
      <sheetName val="Matriz Calor Residual"/>
      <sheetName val="Tabla probabilidad"/>
      <sheetName val="Tabla Impacto"/>
      <sheetName val="Tabla Valoración controles"/>
      <sheetName val="Hoja1"/>
    </sheetNames>
    <sheetDataSet>
      <sheetData sheetId="0" refreshError="1"/>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opLeftCell="E1" zoomScale="40" zoomScaleNormal="40" workbookViewId="0">
      <selection activeCell="F12" sqref="F12"/>
    </sheetView>
  </sheetViews>
  <sheetFormatPr baseColWidth="10" defaultColWidth="20.375" defaultRowHeight="18"/>
  <cols>
    <col min="1" max="1" width="23.75" style="371" customWidth="1"/>
    <col min="2" max="2" width="35.625" style="371" customWidth="1"/>
    <col min="3" max="3" width="24.75" style="371" customWidth="1"/>
    <col min="4" max="4" width="29.75" style="371" customWidth="1"/>
    <col min="5" max="5" width="47.625" style="372" customWidth="1"/>
    <col min="6" max="6" width="72.375" style="371" customWidth="1"/>
    <col min="7" max="7" width="91.625" style="373" customWidth="1"/>
    <col min="8" max="8" width="51.125" style="373" customWidth="1"/>
    <col min="9" max="9" width="51.125" style="371" customWidth="1"/>
    <col min="10" max="10" width="93.875" style="371" customWidth="1"/>
    <col min="11" max="11" width="48.375" style="374" customWidth="1"/>
    <col min="12" max="12" width="48.125" style="375" customWidth="1"/>
    <col min="13" max="13" width="44" style="371" customWidth="1"/>
    <col min="14" max="14" width="20.375" style="371"/>
    <col min="15" max="15" width="2.75" style="371" customWidth="1"/>
    <col min="16" max="16384" width="20.375" style="371"/>
  </cols>
  <sheetData>
    <row r="1" spans="1:15" ht="18.75" thickBot="1"/>
    <row r="2" spans="1:15" ht="21" customHeight="1" thickBot="1">
      <c r="A2" s="696"/>
      <c r="B2" s="697"/>
      <c r="C2" s="722" t="s">
        <v>269</v>
      </c>
      <c r="D2" s="723"/>
      <c r="E2" s="723"/>
      <c r="F2" s="723"/>
      <c r="G2" s="723"/>
      <c r="H2" s="723"/>
      <c r="I2" s="723"/>
      <c r="J2" s="724"/>
      <c r="K2" s="721" t="s">
        <v>1119</v>
      </c>
      <c r="L2" s="721"/>
      <c r="M2" s="721"/>
      <c r="N2" s="376"/>
      <c r="O2" s="376"/>
    </row>
    <row r="3" spans="1:15" ht="59.25" customHeight="1" thickBot="1">
      <c r="A3" s="698"/>
      <c r="B3" s="699"/>
      <c r="C3" s="725"/>
      <c r="D3" s="726"/>
      <c r="E3" s="726"/>
      <c r="F3" s="726"/>
      <c r="G3" s="726"/>
      <c r="H3" s="726"/>
      <c r="I3" s="726"/>
      <c r="J3" s="727"/>
      <c r="K3" s="721"/>
      <c r="L3" s="721"/>
      <c r="M3" s="721"/>
      <c r="O3" s="377"/>
    </row>
    <row r="4" spans="1:15" ht="59.25" customHeight="1" thickBot="1">
      <c r="A4" s="698"/>
      <c r="B4" s="699"/>
      <c r="C4" s="722" t="s">
        <v>1079</v>
      </c>
      <c r="D4" s="723"/>
      <c r="E4" s="723"/>
      <c r="F4" s="723"/>
      <c r="G4" s="723"/>
      <c r="H4" s="723"/>
      <c r="I4" s="723"/>
      <c r="J4" s="724"/>
      <c r="K4" s="721" t="s">
        <v>968</v>
      </c>
      <c r="L4" s="721"/>
      <c r="M4" s="721"/>
      <c r="O4" s="377"/>
    </row>
    <row r="5" spans="1:15" ht="67.5" customHeight="1" thickBot="1">
      <c r="A5" s="700"/>
      <c r="B5" s="701"/>
      <c r="C5" s="725"/>
      <c r="D5" s="726"/>
      <c r="E5" s="726"/>
      <c r="F5" s="726"/>
      <c r="G5" s="726"/>
      <c r="H5" s="726"/>
      <c r="I5" s="726"/>
      <c r="J5" s="727"/>
      <c r="K5" s="721" t="s">
        <v>1122</v>
      </c>
      <c r="L5" s="721"/>
      <c r="M5" s="721"/>
    </row>
    <row r="6" spans="1:15" ht="42.75" customHeight="1">
      <c r="I6" s="374"/>
      <c r="J6" s="374"/>
      <c r="L6" s="374"/>
    </row>
    <row r="7" spans="1:15" ht="63" customHeight="1">
      <c r="A7" s="718" t="s">
        <v>1118</v>
      </c>
      <c r="B7" s="719"/>
      <c r="C7" s="719"/>
      <c r="D7" s="719"/>
      <c r="E7" s="719"/>
      <c r="F7" s="719"/>
      <c r="G7" s="719"/>
      <c r="H7" s="719"/>
      <c r="I7" s="719"/>
      <c r="J7" s="719"/>
      <c r="K7" s="719"/>
      <c r="L7" s="719"/>
      <c r="M7" s="719"/>
      <c r="N7" s="378"/>
      <c r="O7" s="378"/>
    </row>
    <row r="8" spans="1:15" ht="40.5" customHeight="1" thickBot="1"/>
    <row r="9" spans="1:15" s="378" customFormat="1" ht="126" customHeight="1">
      <c r="A9" s="379" t="s">
        <v>210</v>
      </c>
      <c r="B9" s="380" t="s">
        <v>233</v>
      </c>
      <c r="C9" s="380" t="s">
        <v>240</v>
      </c>
      <c r="D9" s="380" t="s">
        <v>1078</v>
      </c>
      <c r="E9" s="381" t="s">
        <v>211</v>
      </c>
      <c r="F9" s="380" t="s">
        <v>213</v>
      </c>
      <c r="G9" s="380" t="s">
        <v>236</v>
      </c>
      <c r="H9" s="380" t="s">
        <v>237</v>
      </c>
      <c r="I9" s="380" t="s">
        <v>238</v>
      </c>
      <c r="J9" s="380" t="s">
        <v>239</v>
      </c>
      <c r="K9" s="380" t="s">
        <v>212</v>
      </c>
      <c r="L9" s="380" t="s">
        <v>234</v>
      </c>
      <c r="M9" s="382" t="s">
        <v>235</v>
      </c>
    </row>
    <row r="10" spans="1:15" s="374" customFormat="1" ht="279" customHeight="1">
      <c r="A10" s="713" t="s">
        <v>804</v>
      </c>
      <c r="B10" s="703" t="s">
        <v>805</v>
      </c>
      <c r="C10" s="703" t="s">
        <v>755</v>
      </c>
      <c r="D10" s="703" t="s">
        <v>806</v>
      </c>
      <c r="E10" s="623" t="s">
        <v>807</v>
      </c>
      <c r="F10" s="621" t="s">
        <v>1226</v>
      </c>
      <c r="G10" s="624" t="s">
        <v>1227</v>
      </c>
      <c r="H10" s="624" t="s">
        <v>1228</v>
      </c>
      <c r="I10" s="624" t="s">
        <v>260</v>
      </c>
      <c r="J10" s="624" t="s">
        <v>260</v>
      </c>
      <c r="K10" s="624" t="s">
        <v>808</v>
      </c>
      <c r="L10" s="625">
        <v>45475</v>
      </c>
      <c r="M10" s="626">
        <v>45657</v>
      </c>
    </row>
    <row r="11" spans="1:15" s="374" customFormat="1" ht="77.45" customHeight="1">
      <c r="A11" s="713"/>
      <c r="B11" s="737"/>
      <c r="C11" s="737"/>
      <c r="D11" s="736"/>
      <c r="E11" s="623" t="s">
        <v>809</v>
      </c>
      <c r="F11" s="621" t="s">
        <v>810</v>
      </c>
      <c r="G11" s="624" t="s">
        <v>1229</v>
      </c>
      <c r="H11" s="624" t="s">
        <v>1230</v>
      </c>
      <c r="I11" s="624" t="s">
        <v>260</v>
      </c>
      <c r="J11" s="624" t="s">
        <v>260</v>
      </c>
      <c r="K11" s="624" t="s">
        <v>808</v>
      </c>
      <c r="L11" s="625">
        <v>45475</v>
      </c>
      <c r="M11" s="626">
        <v>45657</v>
      </c>
    </row>
    <row r="12" spans="1:15" s="374" customFormat="1" ht="81.75" customHeight="1">
      <c r="A12" s="713"/>
      <c r="B12" s="737"/>
      <c r="C12" s="737"/>
      <c r="D12" s="736"/>
      <c r="E12" s="623" t="s">
        <v>9</v>
      </c>
      <c r="F12" s="621" t="s">
        <v>811</v>
      </c>
      <c r="G12" s="624" t="s">
        <v>1181</v>
      </c>
      <c r="H12" s="624" t="s">
        <v>1182</v>
      </c>
      <c r="I12" s="624" t="s">
        <v>260</v>
      </c>
      <c r="J12" s="624" t="s">
        <v>260</v>
      </c>
      <c r="K12" s="624" t="s">
        <v>808</v>
      </c>
      <c r="L12" s="625">
        <v>45475</v>
      </c>
      <c r="M12" s="626">
        <v>45657</v>
      </c>
    </row>
    <row r="13" spans="1:15" s="374" customFormat="1" ht="281.25" customHeight="1">
      <c r="A13" s="713"/>
      <c r="B13" s="737"/>
      <c r="C13" s="737"/>
      <c r="D13" s="736"/>
      <c r="E13" s="739" t="s">
        <v>13</v>
      </c>
      <c r="F13" s="621" t="s">
        <v>812</v>
      </c>
      <c r="G13" s="624" t="s">
        <v>1231</v>
      </c>
      <c r="H13" s="624" t="s">
        <v>1183</v>
      </c>
      <c r="I13" s="624" t="s">
        <v>260</v>
      </c>
      <c r="J13" s="624" t="s">
        <v>260</v>
      </c>
      <c r="K13" s="624" t="s">
        <v>998</v>
      </c>
      <c r="L13" s="625">
        <v>45292</v>
      </c>
      <c r="M13" s="626">
        <v>45657</v>
      </c>
    </row>
    <row r="14" spans="1:15" s="374" customFormat="1" ht="180" customHeight="1">
      <c r="A14" s="713"/>
      <c r="B14" s="737"/>
      <c r="C14" s="737"/>
      <c r="D14" s="736"/>
      <c r="E14" s="740"/>
      <c r="F14" s="621" t="s">
        <v>18</v>
      </c>
      <c r="G14" s="624" t="s">
        <v>1184</v>
      </c>
      <c r="H14" s="624" t="s">
        <v>1183</v>
      </c>
      <c r="I14" s="624" t="s">
        <v>260</v>
      </c>
      <c r="J14" s="624" t="s">
        <v>260</v>
      </c>
      <c r="K14" s="624" t="s">
        <v>999</v>
      </c>
      <c r="L14" s="625">
        <v>45292</v>
      </c>
      <c r="M14" s="626">
        <v>45657</v>
      </c>
    </row>
    <row r="15" spans="1:15" s="374" customFormat="1" ht="85.5" customHeight="1">
      <c r="A15" s="713"/>
      <c r="B15" s="737"/>
      <c r="C15" s="737"/>
      <c r="D15" s="736"/>
      <c r="E15" s="623" t="s">
        <v>19</v>
      </c>
      <c r="F15" s="621" t="s">
        <v>1232</v>
      </c>
      <c r="G15" s="624" t="s">
        <v>1185</v>
      </c>
      <c r="H15" s="624" t="s">
        <v>1233</v>
      </c>
      <c r="I15" s="624" t="s">
        <v>1132</v>
      </c>
      <c r="J15" s="624" t="s">
        <v>260</v>
      </c>
      <c r="K15" s="624" t="s">
        <v>808</v>
      </c>
      <c r="L15" s="625">
        <v>45475</v>
      </c>
      <c r="M15" s="626">
        <v>45657</v>
      </c>
    </row>
    <row r="16" spans="1:15" s="374" customFormat="1" ht="53.25" customHeight="1">
      <c r="A16" s="713"/>
      <c r="B16" s="737"/>
      <c r="C16" s="737"/>
      <c r="D16" s="736"/>
      <c r="E16" s="623"/>
      <c r="F16" s="621" t="s">
        <v>813</v>
      </c>
      <c r="G16" s="624" t="s">
        <v>1186</v>
      </c>
      <c r="H16" s="624" t="s">
        <v>1133</v>
      </c>
      <c r="I16" s="624" t="s">
        <v>1134</v>
      </c>
      <c r="J16" s="624" t="s">
        <v>1135</v>
      </c>
      <c r="K16" s="624" t="s">
        <v>814</v>
      </c>
      <c r="L16" s="624" t="s">
        <v>985</v>
      </c>
      <c r="M16" s="628">
        <v>45641</v>
      </c>
    </row>
    <row r="17" spans="1:13" s="374" customFormat="1" ht="270.75" customHeight="1">
      <c r="A17" s="713"/>
      <c r="B17" s="738"/>
      <c r="C17" s="738"/>
      <c r="D17" s="706"/>
      <c r="E17" s="623" t="s">
        <v>815</v>
      </c>
      <c r="F17" s="621" t="s">
        <v>816</v>
      </c>
      <c r="G17" s="624" t="s">
        <v>1187</v>
      </c>
      <c r="H17" s="624" t="s">
        <v>1006</v>
      </c>
      <c r="I17" s="624" t="s">
        <v>260</v>
      </c>
      <c r="J17" s="624" t="s">
        <v>1004</v>
      </c>
      <c r="K17" s="624" t="s">
        <v>782</v>
      </c>
      <c r="L17" s="625">
        <v>45474</v>
      </c>
      <c r="M17" s="628">
        <v>45641</v>
      </c>
    </row>
    <row r="18" spans="1:13" ht="409.6" customHeight="1">
      <c r="A18" s="713" t="s">
        <v>1234</v>
      </c>
      <c r="B18" s="702" t="s">
        <v>1235</v>
      </c>
      <c r="C18" s="702" t="s">
        <v>979</v>
      </c>
      <c r="D18" s="702" t="s">
        <v>1236</v>
      </c>
      <c r="E18" s="630" t="s">
        <v>817</v>
      </c>
      <c r="F18" s="630" t="s">
        <v>1237</v>
      </c>
      <c r="G18" s="624" t="s">
        <v>1309</v>
      </c>
      <c r="H18" s="624" t="s">
        <v>1310</v>
      </c>
      <c r="I18" s="624" t="s">
        <v>1132</v>
      </c>
      <c r="J18" s="624" t="s">
        <v>1238</v>
      </c>
      <c r="K18" s="624" t="s">
        <v>1239</v>
      </c>
      <c r="L18" s="624" t="s">
        <v>1304</v>
      </c>
      <c r="M18" s="624" t="s">
        <v>1318</v>
      </c>
    </row>
    <row r="19" spans="1:13" ht="186.75" customHeight="1">
      <c r="A19" s="713"/>
      <c r="B19" s="702"/>
      <c r="C19" s="703"/>
      <c r="D19" s="702"/>
      <c r="E19" s="630" t="s">
        <v>818</v>
      </c>
      <c r="F19" s="630" t="s">
        <v>819</v>
      </c>
      <c r="G19" s="624" t="s">
        <v>1311</v>
      </c>
      <c r="H19" s="624" t="s">
        <v>1319</v>
      </c>
      <c r="I19" s="624" t="s">
        <v>1240</v>
      </c>
      <c r="J19" s="624" t="s">
        <v>1241</v>
      </c>
      <c r="K19" s="624" t="s">
        <v>1136</v>
      </c>
      <c r="L19" s="624" t="s">
        <v>1242</v>
      </c>
      <c r="M19" s="631" t="s">
        <v>1243</v>
      </c>
    </row>
    <row r="20" spans="1:13" ht="189" customHeight="1" thickBot="1">
      <c r="A20" s="713"/>
      <c r="B20" s="709"/>
      <c r="C20" s="704"/>
      <c r="D20" s="710"/>
      <c r="E20" s="630" t="s">
        <v>980</v>
      </c>
      <c r="F20" s="630" t="s">
        <v>1244</v>
      </c>
      <c r="G20" s="624" t="s">
        <v>1312</v>
      </c>
      <c r="H20" s="624" t="s">
        <v>1313</v>
      </c>
      <c r="I20" s="624" t="s">
        <v>982</v>
      </c>
      <c r="J20" s="624" t="s">
        <v>1321</v>
      </c>
      <c r="K20" s="624" t="s">
        <v>1137</v>
      </c>
      <c r="L20" s="625" t="s">
        <v>1305</v>
      </c>
      <c r="M20" s="632" t="s">
        <v>1320</v>
      </c>
    </row>
    <row r="21" spans="1:13" ht="189" customHeight="1" thickBot="1">
      <c r="A21" s="713"/>
      <c r="B21" s="709"/>
      <c r="C21" s="705"/>
      <c r="D21" s="710"/>
      <c r="E21" s="630" t="s">
        <v>1245</v>
      </c>
      <c r="F21" s="383" t="s">
        <v>1033</v>
      </c>
      <c r="G21" s="383" t="s">
        <v>1031</v>
      </c>
      <c r="H21" s="383" t="s">
        <v>1032</v>
      </c>
      <c r="I21" s="624" t="s">
        <v>260</v>
      </c>
      <c r="J21" s="624" t="s">
        <v>260</v>
      </c>
      <c r="K21" s="624" t="s">
        <v>1034</v>
      </c>
      <c r="L21" s="625">
        <v>45474</v>
      </c>
      <c r="M21" s="632">
        <v>45657</v>
      </c>
    </row>
    <row r="22" spans="1:13" ht="186" customHeight="1">
      <c r="A22" s="713"/>
      <c r="B22" s="702"/>
      <c r="C22" s="706"/>
      <c r="D22" s="702"/>
      <c r="E22" s="630" t="s">
        <v>752</v>
      </c>
      <c r="F22" s="630" t="s">
        <v>988</v>
      </c>
      <c r="G22" s="624" t="s">
        <v>1314</v>
      </c>
      <c r="H22" s="624" t="s">
        <v>1315</v>
      </c>
      <c r="I22" s="624" t="s">
        <v>1316</v>
      </c>
      <c r="J22" s="624" t="s">
        <v>1317</v>
      </c>
      <c r="K22" s="624" t="s">
        <v>1246</v>
      </c>
      <c r="L22" s="624" t="s">
        <v>989</v>
      </c>
      <c r="M22" s="626">
        <v>45657</v>
      </c>
    </row>
    <row r="23" spans="1:13" ht="112.35" customHeight="1">
      <c r="A23" s="713"/>
      <c r="B23" s="707"/>
      <c r="C23" s="707"/>
      <c r="D23" s="702"/>
      <c r="E23" s="630" t="s">
        <v>751</v>
      </c>
      <c r="F23" s="630" t="s">
        <v>778</v>
      </c>
      <c r="G23" s="624" t="s">
        <v>1247</v>
      </c>
      <c r="H23" s="624" t="s">
        <v>1248</v>
      </c>
      <c r="I23" s="624" t="s">
        <v>1132</v>
      </c>
      <c r="J23" s="624" t="s">
        <v>260</v>
      </c>
      <c r="K23" s="624" t="s">
        <v>1249</v>
      </c>
      <c r="L23" s="625">
        <v>45475</v>
      </c>
      <c r="M23" s="626">
        <v>45657</v>
      </c>
    </row>
    <row r="24" spans="1:13" ht="298.5" customHeight="1" thickBot="1">
      <c r="A24" s="715"/>
      <c r="B24" s="708"/>
      <c r="C24" s="708"/>
      <c r="D24" s="711"/>
      <c r="E24" s="635" t="s">
        <v>753</v>
      </c>
      <c r="F24" s="635" t="s">
        <v>1007</v>
      </c>
      <c r="G24" s="624" t="s">
        <v>1250</v>
      </c>
      <c r="H24" s="624" t="s">
        <v>1008</v>
      </c>
      <c r="I24" s="624" t="s">
        <v>260</v>
      </c>
      <c r="J24" s="624" t="s">
        <v>260</v>
      </c>
      <c r="K24" s="634" t="s">
        <v>1251</v>
      </c>
      <c r="L24" s="636">
        <v>45536</v>
      </c>
      <c r="M24" s="637" t="s">
        <v>1009</v>
      </c>
    </row>
    <row r="25" spans="1:13" ht="276.60000000000002" customHeight="1">
      <c r="A25" s="730" t="s">
        <v>0</v>
      </c>
      <c r="B25" s="717" t="s">
        <v>1252</v>
      </c>
      <c r="C25" s="717" t="s">
        <v>755</v>
      </c>
      <c r="D25" s="638" t="s">
        <v>757</v>
      </c>
      <c r="E25" s="639" t="s">
        <v>758</v>
      </c>
      <c r="F25" s="639" t="s">
        <v>1253</v>
      </c>
      <c r="G25" s="624" t="s">
        <v>1306</v>
      </c>
      <c r="H25" s="624" t="s">
        <v>1307</v>
      </c>
      <c r="I25" s="624" t="s">
        <v>1308</v>
      </c>
      <c r="J25" s="624" t="s">
        <v>1140</v>
      </c>
      <c r="K25" s="638" t="s">
        <v>1254</v>
      </c>
      <c r="L25" s="624" t="s">
        <v>1138</v>
      </c>
      <c r="M25" s="625" t="s">
        <v>1139</v>
      </c>
    </row>
    <row r="26" spans="1:13" ht="107.25" customHeight="1">
      <c r="A26" s="731"/>
      <c r="B26" s="702"/>
      <c r="C26" s="702"/>
      <c r="D26" s="702" t="s">
        <v>1024</v>
      </c>
      <c r="E26" s="630" t="s">
        <v>780</v>
      </c>
      <c r="F26" s="630" t="s">
        <v>779</v>
      </c>
      <c r="G26" s="624" t="s">
        <v>1255</v>
      </c>
      <c r="H26" s="640" t="s">
        <v>1141</v>
      </c>
      <c r="I26" s="624" t="s">
        <v>1142</v>
      </c>
      <c r="J26" s="691" t="s">
        <v>1143</v>
      </c>
      <c r="K26" s="624" t="s">
        <v>1256</v>
      </c>
      <c r="L26" s="624" t="s">
        <v>985</v>
      </c>
      <c r="M26" s="628">
        <v>45641</v>
      </c>
    </row>
    <row r="27" spans="1:13" ht="220.5" customHeight="1">
      <c r="A27" s="731"/>
      <c r="B27" s="702"/>
      <c r="C27" s="702"/>
      <c r="D27" s="702"/>
      <c r="E27" s="728" t="s">
        <v>756</v>
      </c>
      <c r="F27" s="630" t="s">
        <v>1257</v>
      </c>
      <c r="G27" s="624" t="s">
        <v>1258</v>
      </c>
      <c r="H27" s="624" t="s">
        <v>1259</v>
      </c>
      <c r="I27" s="624" t="s">
        <v>1132</v>
      </c>
      <c r="J27" s="624" t="s">
        <v>1260</v>
      </c>
      <c r="K27" s="624" t="s">
        <v>1261</v>
      </c>
      <c r="L27" s="625" t="s">
        <v>990</v>
      </c>
      <c r="M27" s="632" t="s">
        <v>991</v>
      </c>
    </row>
    <row r="28" spans="1:13" ht="129.75" customHeight="1">
      <c r="A28" s="731"/>
      <c r="B28" s="702"/>
      <c r="C28" s="702"/>
      <c r="D28" s="702"/>
      <c r="E28" s="728"/>
      <c r="F28" s="630" t="s">
        <v>781</v>
      </c>
      <c r="G28" s="624" t="s">
        <v>1144</v>
      </c>
      <c r="H28" s="624" t="s">
        <v>1145</v>
      </c>
      <c r="I28" s="624" t="s">
        <v>1132</v>
      </c>
      <c r="J28" s="624" t="s">
        <v>1146</v>
      </c>
      <c r="K28" s="624" t="s">
        <v>1262</v>
      </c>
      <c r="L28" s="624" t="s">
        <v>985</v>
      </c>
      <c r="M28" s="628">
        <v>45641</v>
      </c>
    </row>
    <row r="29" spans="1:13" ht="317.25" customHeight="1">
      <c r="A29" s="731"/>
      <c r="B29" s="702"/>
      <c r="C29" s="702"/>
      <c r="D29" s="702"/>
      <c r="E29" s="728"/>
      <c r="F29" s="630" t="s">
        <v>1263</v>
      </c>
      <c r="G29" s="624" t="s">
        <v>1264</v>
      </c>
      <c r="H29" s="624" t="s">
        <v>1148</v>
      </c>
      <c r="I29" s="624" t="s">
        <v>1132</v>
      </c>
      <c r="J29" s="624" t="s">
        <v>1147</v>
      </c>
      <c r="K29" s="624" t="s">
        <v>1028</v>
      </c>
      <c r="L29" s="624" t="s">
        <v>1149</v>
      </c>
      <c r="M29" s="625" t="s">
        <v>1029</v>
      </c>
    </row>
    <row r="30" spans="1:13" ht="204.75" customHeight="1">
      <c r="A30" s="731"/>
      <c r="B30" s="702"/>
      <c r="C30" s="703"/>
      <c r="D30" s="703"/>
      <c r="E30" s="728"/>
      <c r="F30" s="630" t="s">
        <v>1030</v>
      </c>
      <c r="G30" s="624" t="s">
        <v>1189</v>
      </c>
      <c r="H30" s="624" t="s">
        <v>1006</v>
      </c>
      <c r="I30" s="624" t="s">
        <v>260</v>
      </c>
      <c r="J30" s="624" t="s">
        <v>1004</v>
      </c>
      <c r="K30" s="624" t="s">
        <v>782</v>
      </c>
      <c r="L30" s="625">
        <v>45474</v>
      </c>
      <c r="M30" s="628">
        <v>45641</v>
      </c>
    </row>
    <row r="31" spans="1:13" ht="186" customHeight="1" thickBot="1">
      <c r="A31" s="732"/>
      <c r="B31" s="733"/>
      <c r="C31" s="704"/>
      <c r="D31" s="720"/>
      <c r="E31" s="729"/>
      <c r="F31" s="635" t="s">
        <v>1054</v>
      </c>
      <c r="G31" s="624" t="s">
        <v>1150</v>
      </c>
      <c r="H31" s="624" t="s">
        <v>1151</v>
      </c>
      <c r="I31" s="624" t="s">
        <v>260</v>
      </c>
      <c r="J31" s="624" t="s">
        <v>260</v>
      </c>
      <c r="K31" s="624" t="s">
        <v>1055</v>
      </c>
      <c r="L31" s="625">
        <v>45468</v>
      </c>
      <c r="M31" s="625">
        <v>45657</v>
      </c>
    </row>
    <row r="32" spans="1:13" ht="162" customHeight="1" thickBot="1">
      <c r="A32" s="712" t="s">
        <v>759</v>
      </c>
      <c r="B32" s="717" t="s">
        <v>1265</v>
      </c>
      <c r="C32" s="706" t="s">
        <v>755</v>
      </c>
      <c r="D32" s="706" t="s">
        <v>760</v>
      </c>
      <c r="E32" s="641" t="s">
        <v>761</v>
      </c>
      <c r="F32" s="639" t="s">
        <v>783</v>
      </c>
      <c r="G32" s="624" t="s">
        <v>1188</v>
      </c>
      <c r="H32" s="624" t="s">
        <v>1152</v>
      </c>
      <c r="I32" s="624" t="s">
        <v>260</v>
      </c>
      <c r="J32" s="624" t="s">
        <v>978</v>
      </c>
      <c r="K32" s="638" t="s">
        <v>1266</v>
      </c>
      <c r="L32" s="638" t="s">
        <v>754</v>
      </c>
      <c r="M32" s="642" t="s">
        <v>754</v>
      </c>
    </row>
    <row r="33" spans="1:13" ht="217.5" customHeight="1" thickBot="1">
      <c r="A33" s="716"/>
      <c r="B33" s="706"/>
      <c r="C33" s="706"/>
      <c r="D33" s="706"/>
      <c r="E33" s="641" t="s">
        <v>776</v>
      </c>
      <c r="F33" s="639" t="s">
        <v>976</v>
      </c>
      <c r="G33" s="624" t="s">
        <v>1267</v>
      </c>
      <c r="H33" s="658" t="s">
        <v>1268</v>
      </c>
      <c r="I33" s="624" t="s">
        <v>260</v>
      </c>
      <c r="J33" s="643" t="s">
        <v>1153</v>
      </c>
      <c r="K33" s="634" t="s">
        <v>1269</v>
      </c>
      <c r="L33" s="629" t="s">
        <v>1154</v>
      </c>
      <c r="M33" s="624" t="s">
        <v>1270</v>
      </c>
    </row>
    <row r="34" spans="1:13" ht="175.5" customHeight="1">
      <c r="A34" s="713"/>
      <c r="B34" s="702"/>
      <c r="C34" s="702"/>
      <c r="D34" s="707"/>
      <c r="E34" s="643" t="s">
        <v>762</v>
      </c>
      <c r="F34" s="630" t="s">
        <v>784</v>
      </c>
      <c r="G34" s="624" t="s">
        <v>1271</v>
      </c>
      <c r="H34" s="624" t="s">
        <v>1272</v>
      </c>
      <c r="I34" s="624" t="s">
        <v>260</v>
      </c>
      <c r="J34" s="624" t="s">
        <v>1273</v>
      </c>
      <c r="K34" s="624" t="s">
        <v>1274</v>
      </c>
      <c r="L34" s="625">
        <v>45292</v>
      </c>
      <c r="M34" s="624" t="s">
        <v>992</v>
      </c>
    </row>
    <row r="35" spans="1:13" ht="102.75" customHeight="1">
      <c r="A35" s="713"/>
      <c r="B35" s="702"/>
      <c r="C35" s="702"/>
      <c r="D35" s="707"/>
      <c r="E35" s="728" t="s">
        <v>1010</v>
      </c>
      <c r="F35" s="630" t="s">
        <v>785</v>
      </c>
      <c r="G35" s="624" t="s">
        <v>1275</v>
      </c>
      <c r="H35" s="624" t="s">
        <v>1155</v>
      </c>
      <c r="I35" s="624" t="s">
        <v>260</v>
      </c>
      <c r="J35" s="624" t="s">
        <v>978</v>
      </c>
      <c r="K35" s="624" t="s">
        <v>1276</v>
      </c>
      <c r="L35" s="625">
        <v>45292</v>
      </c>
      <c r="M35" s="624" t="s">
        <v>992</v>
      </c>
    </row>
    <row r="36" spans="1:13" ht="121.5" customHeight="1">
      <c r="A36" s="713"/>
      <c r="B36" s="702"/>
      <c r="C36" s="702"/>
      <c r="D36" s="707"/>
      <c r="E36" s="728"/>
      <c r="F36" s="630" t="s">
        <v>786</v>
      </c>
      <c r="G36" s="624" t="s">
        <v>763</v>
      </c>
      <c r="H36" s="624" t="s">
        <v>977</v>
      </c>
      <c r="I36" s="624" t="s">
        <v>260</v>
      </c>
      <c r="J36" s="624" t="s">
        <v>1156</v>
      </c>
      <c r="K36" s="624" t="s">
        <v>1277</v>
      </c>
      <c r="L36" s="625">
        <v>45474</v>
      </c>
      <c r="M36" s="626">
        <v>45657</v>
      </c>
    </row>
    <row r="37" spans="1:13" ht="179.45" customHeight="1">
      <c r="A37" s="713"/>
      <c r="B37" s="702"/>
      <c r="C37" s="702"/>
      <c r="D37" s="707"/>
      <c r="E37" s="728"/>
      <c r="F37" s="630" t="s">
        <v>787</v>
      </c>
      <c r="G37" s="624" t="s">
        <v>1278</v>
      </c>
      <c r="H37" s="624" t="s">
        <v>1279</v>
      </c>
      <c r="I37" s="624" t="s">
        <v>260</v>
      </c>
      <c r="J37" s="624" t="s">
        <v>978</v>
      </c>
      <c r="K37" s="624" t="s">
        <v>1280</v>
      </c>
      <c r="L37" s="625">
        <v>45292</v>
      </c>
      <c r="M37" s="624" t="s">
        <v>992</v>
      </c>
    </row>
    <row r="38" spans="1:13" ht="126" customHeight="1">
      <c r="A38" s="713"/>
      <c r="B38" s="702"/>
      <c r="C38" s="702"/>
      <c r="D38" s="707"/>
      <c r="E38" s="728"/>
      <c r="F38" s="630" t="s">
        <v>788</v>
      </c>
      <c r="G38" s="624" t="s">
        <v>1005</v>
      </c>
      <c r="H38" s="624" t="s">
        <v>1005</v>
      </c>
      <c r="I38" s="624" t="s">
        <v>260</v>
      </c>
      <c r="J38" s="624" t="s">
        <v>260</v>
      </c>
      <c r="K38" s="624" t="s">
        <v>1281</v>
      </c>
      <c r="L38" s="625">
        <v>45474</v>
      </c>
      <c r="M38" s="628">
        <v>45641</v>
      </c>
    </row>
    <row r="39" spans="1:13" ht="240.6" customHeight="1">
      <c r="A39" s="713"/>
      <c r="B39" s="702"/>
      <c r="C39" s="702"/>
      <c r="D39" s="707"/>
      <c r="E39" s="728"/>
      <c r="F39" s="630" t="s">
        <v>1190</v>
      </c>
      <c r="G39" s="624" t="s">
        <v>1075</v>
      </c>
      <c r="H39" s="624" t="s">
        <v>1076</v>
      </c>
      <c r="I39" s="624" t="s">
        <v>1132</v>
      </c>
      <c r="J39" s="624" t="s">
        <v>260</v>
      </c>
      <c r="K39" s="624" t="s">
        <v>1077</v>
      </c>
      <c r="L39" s="625">
        <v>45468</v>
      </c>
      <c r="M39" s="628">
        <v>45641</v>
      </c>
    </row>
    <row r="40" spans="1:13" ht="82.7" customHeight="1">
      <c r="A40" s="713"/>
      <c r="B40" s="702"/>
      <c r="C40" s="702"/>
      <c r="D40" s="707"/>
      <c r="E40" s="728"/>
      <c r="F40" s="630" t="s">
        <v>789</v>
      </c>
      <c r="G40" s="624" t="s">
        <v>1013</v>
      </c>
      <c r="H40" s="624" t="s">
        <v>1014</v>
      </c>
      <c r="I40" s="624" t="s">
        <v>260</v>
      </c>
      <c r="J40" s="624" t="s">
        <v>260</v>
      </c>
      <c r="K40" s="624" t="s">
        <v>1282</v>
      </c>
      <c r="L40" s="624" t="s">
        <v>1015</v>
      </c>
      <c r="M40" s="626">
        <v>46022</v>
      </c>
    </row>
    <row r="41" spans="1:13" ht="72">
      <c r="A41" s="713"/>
      <c r="B41" s="702"/>
      <c r="C41" s="702"/>
      <c r="D41" s="707"/>
      <c r="E41" s="728"/>
      <c r="F41" s="630" t="s">
        <v>790</v>
      </c>
      <c r="G41" s="624" t="s">
        <v>1016</v>
      </c>
      <c r="H41" s="624" t="s">
        <v>1017</v>
      </c>
      <c r="I41" s="624" t="s">
        <v>260</v>
      </c>
      <c r="J41" s="624" t="s">
        <v>260</v>
      </c>
      <c r="K41" s="624" t="s">
        <v>1282</v>
      </c>
      <c r="L41" s="624" t="s">
        <v>1015</v>
      </c>
      <c r="M41" s="626">
        <v>46022</v>
      </c>
    </row>
    <row r="42" spans="1:13" ht="72">
      <c r="A42" s="713"/>
      <c r="B42" s="702"/>
      <c r="C42" s="702"/>
      <c r="D42" s="707"/>
      <c r="E42" s="728"/>
      <c r="F42" s="630" t="s">
        <v>791</v>
      </c>
      <c r="G42" s="624" t="s">
        <v>1018</v>
      </c>
      <c r="H42" s="624" t="s">
        <v>1019</v>
      </c>
      <c r="I42" s="624" t="s">
        <v>260</v>
      </c>
      <c r="J42" s="624" t="s">
        <v>260</v>
      </c>
      <c r="K42" s="624" t="s">
        <v>1282</v>
      </c>
      <c r="L42" s="624" t="s">
        <v>1015</v>
      </c>
      <c r="M42" s="626">
        <v>46022</v>
      </c>
    </row>
    <row r="43" spans="1:13" ht="95.45" customHeight="1">
      <c r="A43" s="713"/>
      <c r="B43" s="702"/>
      <c r="C43" s="702"/>
      <c r="D43" s="707"/>
      <c r="E43" s="728"/>
      <c r="F43" s="630" t="s">
        <v>792</v>
      </c>
      <c r="G43" s="624" t="s">
        <v>1011</v>
      </c>
      <c r="H43" s="624" t="s">
        <v>1012</v>
      </c>
      <c r="I43" s="624" t="s">
        <v>1132</v>
      </c>
      <c r="J43" s="624" t="s">
        <v>260</v>
      </c>
      <c r="K43" s="624" t="s">
        <v>1283</v>
      </c>
      <c r="L43" s="625">
        <v>45505</v>
      </c>
      <c r="M43" s="626">
        <v>45657</v>
      </c>
    </row>
    <row r="44" spans="1:13" ht="72">
      <c r="A44" s="713"/>
      <c r="B44" s="702"/>
      <c r="C44" s="702"/>
      <c r="D44" s="707"/>
      <c r="E44" s="728"/>
      <c r="F44" s="630" t="s">
        <v>793</v>
      </c>
      <c r="G44" s="624" t="s">
        <v>1020</v>
      </c>
      <c r="H44" s="624" t="s">
        <v>1019</v>
      </c>
      <c r="I44" s="624" t="s">
        <v>260</v>
      </c>
      <c r="J44" s="624" t="s">
        <v>260</v>
      </c>
      <c r="K44" s="624" t="s">
        <v>1282</v>
      </c>
      <c r="L44" s="624" t="s">
        <v>1015</v>
      </c>
      <c r="M44" s="626">
        <v>46022</v>
      </c>
    </row>
    <row r="45" spans="1:13" ht="103.5" customHeight="1">
      <c r="A45" s="713"/>
      <c r="B45" s="702"/>
      <c r="C45" s="702"/>
      <c r="D45" s="707"/>
      <c r="E45" s="728"/>
      <c r="F45" s="630" t="s">
        <v>794</v>
      </c>
      <c r="G45" s="624" t="s">
        <v>1021</v>
      </c>
      <c r="H45" s="624" t="s">
        <v>1022</v>
      </c>
      <c r="I45" s="624" t="s">
        <v>260</v>
      </c>
      <c r="J45" s="624" t="s">
        <v>260</v>
      </c>
      <c r="K45" s="624" t="s">
        <v>1282</v>
      </c>
      <c r="L45" s="624" t="s">
        <v>1015</v>
      </c>
      <c r="M45" s="626">
        <v>46022</v>
      </c>
    </row>
    <row r="46" spans="1:13" ht="146.25" customHeight="1">
      <c r="A46" s="713"/>
      <c r="B46" s="702"/>
      <c r="C46" s="702"/>
      <c r="D46" s="707"/>
      <c r="E46" s="728"/>
      <c r="F46" s="630" t="s">
        <v>795</v>
      </c>
      <c r="G46" s="624" t="s">
        <v>1023</v>
      </c>
      <c r="H46" s="624" t="s">
        <v>1019</v>
      </c>
      <c r="I46" s="624" t="s">
        <v>260</v>
      </c>
      <c r="J46" s="624" t="s">
        <v>260</v>
      </c>
      <c r="K46" s="624" t="s">
        <v>1282</v>
      </c>
      <c r="L46" s="624" t="s">
        <v>1015</v>
      </c>
      <c r="M46" s="626">
        <v>46022</v>
      </c>
    </row>
    <row r="47" spans="1:13" ht="83.25" customHeight="1" thickBot="1">
      <c r="A47" s="715"/>
      <c r="B47" s="711"/>
      <c r="C47" s="711"/>
      <c r="D47" s="708"/>
      <c r="E47" s="734"/>
      <c r="F47" s="654" t="s">
        <v>796</v>
      </c>
      <c r="G47" s="622" t="s">
        <v>1284</v>
      </c>
      <c r="H47" s="622" t="s">
        <v>1285</v>
      </c>
      <c r="I47" s="624" t="s">
        <v>1132</v>
      </c>
      <c r="J47" s="622" t="s">
        <v>978</v>
      </c>
      <c r="K47" s="622" t="s">
        <v>1286</v>
      </c>
      <c r="L47" s="655">
        <v>45292</v>
      </c>
      <c r="M47" s="622" t="s">
        <v>992</v>
      </c>
    </row>
    <row r="48" spans="1:13" s="375" customFormat="1" ht="183" customHeight="1">
      <c r="A48" s="712" t="s">
        <v>764</v>
      </c>
      <c r="B48" s="717" t="s">
        <v>1025</v>
      </c>
      <c r="C48" s="717" t="s">
        <v>981</v>
      </c>
      <c r="D48" s="735" t="s">
        <v>765</v>
      </c>
      <c r="E48" s="656" t="s">
        <v>1061</v>
      </c>
      <c r="F48" s="656" t="s">
        <v>1062</v>
      </c>
      <c r="G48" s="656" t="s">
        <v>1063</v>
      </c>
      <c r="H48" s="656" t="s">
        <v>1068</v>
      </c>
      <c r="I48" s="656" t="s">
        <v>982</v>
      </c>
      <c r="J48" s="656" t="s">
        <v>1069</v>
      </c>
      <c r="K48" s="656" t="s">
        <v>1064</v>
      </c>
      <c r="L48" s="657">
        <v>45468</v>
      </c>
      <c r="M48" s="657">
        <v>45657</v>
      </c>
    </row>
    <row r="49" spans="1:13" ht="183" customHeight="1">
      <c r="A49" s="716"/>
      <c r="B49" s="706"/>
      <c r="C49" s="706"/>
      <c r="D49" s="736"/>
      <c r="E49" s="653" t="s">
        <v>766</v>
      </c>
      <c r="F49" s="653" t="s">
        <v>984</v>
      </c>
      <c r="G49" s="629" t="s">
        <v>1287</v>
      </c>
      <c r="H49" s="629" t="s">
        <v>1288</v>
      </c>
      <c r="I49" s="624" t="s">
        <v>1132</v>
      </c>
      <c r="J49" s="629" t="s">
        <v>260</v>
      </c>
      <c r="K49" s="629" t="s">
        <v>1289</v>
      </c>
      <c r="L49" s="629" t="s">
        <v>1026</v>
      </c>
      <c r="M49" s="627" t="s">
        <v>1026</v>
      </c>
    </row>
    <row r="50" spans="1:13" ht="221.25" customHeight="1">
      <c r="A50" s="713"/>
      <c r="B50" s="702"/>
      <c r="C50" s="702"/>
      <c r="D50" s="736"/>
      <c r="E50" s="630" t="s">
        <v>1027</v>
      </c>
      <c r="F50" s="630" t="s">
        <v>1290</v>
      </c>
      <c r="G50" s="624" t="s">
        <v>1002</v>
      </c>
      <c r="H50" s="624" t="s">
        <v>1003</v>
      </c>
      <c r="I50" s="624" t="s">
        <v>1132</v>
      </c>
      <c r="J50" s="624" t="s">
        <v>1004</v>
      </c>
      <c r="K50" s="624" t="s">
        <v>797</v>
      </c>
      <c r="L50" s="625">
        <v>45474</v>
      </c>
      <c r="M50" s="628">
        <v>45641</v>
      </c>
    </row>
    <row r="51" spans="1:13" ht="84.6" customHeight="1">
      <c r="A51" s="713"/>
      <c r="B51" s="702"/>
      <c r="C51" s="702"/>
      <c r="D51" s="736"/>
      <c r="E51" s="630" t="s">
        <v>983</v>
      </c>
      <c r="F51" s="630" t="s">
        <v>1191</v>
      </c>
      <c r="G51" s="624" t="s">
        <v>1192</v>
      </c>
      <c r="H51" s="624" t="s">
        <v>1291</v>
      </c>
      <c r="I51" s="624" t="s">
        <v>1132</v>
      </c>
      <c r="J51" s="624" t="s">
        <v>260</v>
      </c>
      <c r="K51" s="624" t="s">
        <v>1219</v>
      </c>
      <c r="L51" s="625">
        <v>45475</v>
      </c>
      <c r="M51" s="626">
        <v>45657</v>
      </c>
    </row>
    <row r="52" spans="1:13" ht="175.5" customHeight="1">
      <c r="A52" s="713"/>
      <c r="B52" s="702"/>
      <c r="C52" s="702"/>
      <c r="D52" s="736"/>
      <c r="E52" s="630" t="s">
        <v>767</v>
      </c>
      <c r="F52" s="630" t="s">
        <v>798</v>
      </c>
      <c r="G52" s="624" t="s">
        <v>1157</v>
      </c>
      <c r="H52" s="624" t="s">
        <v>1158</v>
      </c>
      <c r="I52" s="624" t="s">
        <v>1292</v>
      </c>
      <c r="J52" s="624" t="s">
        <v>1159</v>
      </c>
      <c r="K52" s="624" t="s">
        <v>1160</v>
      </c>
      <c r="L52" s="624" t="s">
        <v>987</v>
      </c>
      <c r="M52" s="628">
        <v>45641</v>
      </c>
    </row>
    <row r="53" spans="1:13" ht="171" customHeight="1">
      <c r="A53" s="713"/>
      <c r="B53" s="702"/>
      <c r="C53" s="702"/>
      <c r="D53" s="706"/>
      <c r="E53" s="643" t="s">
        <v>972</v>
      </c>
      <c r="F53" s="630" t="s">
        <v>973</v>
      </c>
      <c r="G53" s="624" t="s">
        <v>986</v>
      </c>
      <c r="H53" s="624" t="s">
        <v>1293</v>
      </c>
      <c r="I53" s="624" t="s">
        <v>1132</v>
      </c>
      <c r="J53" s="624" t="s">
        <v>974</v>
      </c>
      <c r="K53" s="624" t="s">
        <v>975</v>
      </c>
      <c r="L53" s="628">
        <v>45364</v>
      </c>
      <c r="M53" s="626">
        <v>45534</v>
      </c>
    </row>
    <row r="54" spans="1:13" ht="168" customHeight="1" thickBot="1">
      <c r="A54" s="715"/>
      <c r="B54" s="711"/>
      <c r="C54" s="711"/>
      <c r="D54" s="644" t="s">
        <v>1056</v>
      </c>
      <c r="E54" s="635" t="s">
        <v>1057</v>
      </c>
      <c r="F54" s="635" t="s">
        <v>1161</v>
      </c>
      <c r="G54" s="624" t="s">
        <v>1294</v>
      </c>
      <c r="H54" s="624" t="s">
        <v>1295</v>
      </c>
      <c r="I54" s="624" t="s">
        <v>1162</v>
      </c>
      <c r="J54" s="624" t="s">
        <v>260</v>
      </c>
      <c r="K54" s="634" t="s">
        <v>1163</v>
      </c>
      <c r="L54" s="636" t="s">
        <v>1164</v>
      </c>
      <c r="M54" s="645" t="s">
        <v>1165</v>
      </c>
    </row>
    <row r="55" spans="1:13" ht="277.5" customHeight="1" thickBot="1">
      <c r="A55" s="646" t="s">
        <v>768</v>
      </c>
      <c r="B55" s="647" t="s">
        <v>1296</v>
      </c>
      <c r="C55" s="647" t="s">
        <v>769</v>
      </c>
      <c r="D55" s="648" t="s">
        <v>1297</v>
      </c>
      <c r="E55" s="648" t="s">
        <v>1298</v>
      </c>
      <c r="F55" s="648" t="s">
        <v>1166</v>
      </c>
      <c r="G55" s="624" t="s">
        <v>1299</v>
      </c>
      <c r="H55" s="624" t="s">
        <v>1167</v>
      </c>
      <c r="I55" s="624" t="s">
        <v>260</v>
      </c>
      <c r="J55" s="633" t="s">
        <v>1168</v>
      </c>
      <c r="K55" s="647" t="s">
        <v>1300</v>
      </c>
      <c r="L55" s="636">
        <v>45292</v>
      </c>
      <c r="M55" s="649">
        <v>45657</v>
      </c>
    </row>
    <row r="56" spans="1:13" ht="134.25" customHeight="1">
      <c r="A56" s="712" t="s">
        <v>770</v>
      </c>
      <c r="B56" s="717" t="s">
        <v>771</v>
      </c>
      <c r="C56" s="717" t="s">
        <v>981</v>
      </c>
      <c r="D56" s="717" t="s">
        <v>772</v>
      </c>
      <c r="E56" s="639" t="s">
        <v>773</v>
      </c>
      <c r="F56" s="639" t="s">
        <v>1301</v>
      </c>
      <c r="G56" s="624" t="s">
        <v>1169</v>
      </c>
      <c r="H56" s="624" t="s">
        <v>1170</v>
      </c>
      <c r="I56" s="624" t="s">
        <v>260</v>
      </c>
      <c r="J56" s="624" t="s">
        <v>1132</v>
      </c>
      <c r="K56" s="638" t="s">
        <v>1302</v>
      </c>
      <c r="L56" s="650">
        <v>45292</v>
      </c>
      <c r="M56" s="651">
        <v>45657</v>
      </c>
    </row>
    <row r="57" spans="1:13" ht="315" customHeight="1">
      <c r="A57" s="713"/>
      <c r="B57" s="707"/>
      <c r="C57" s="702"/>
      <c r="D57" s="702"/>
      <c r="E57" s="630" t="s">
        <v>1303</v>
      </c>
      <c r="F57" s="630" t="s">
        <v>1066</v>
      </c>
      <c r="G57" s="624" t="s">
        <v>1193</v>
      </c>
      <c r="H57" s="624" t="s">
        <v>1067</v>
      </c>
      <c r="I57" s="624" t="s">
        <v>1194</v>
      </c>
      <c r="J57" s="624" t="s">
        <v>1180</v>
      </c>
      <c r="K57" s="624" t="s">
        <v>820</v>
      </c>
      <c r="L57" s="624" t="s">
        <v>1065</v>
      </c>
      <c r="M57" s="626">
        <v>45657</v>
      </c>
    </row>
    <row r="58" spans="1:13" ht="278.25" customHeight="1">
      <c r="A58" s="713"/>
      <c r="B58" s="707"/>
      <c r="C58" s="702"/>
      <c r="D58" s="702"/>
      <c r="E58" s="630" t="s">
        <v>821</v>
      </c>
      <c r="F58" s="630" t="s">
        <v>822</v>
      </c>
      <c r="G58" s="624" t="s">
        <v>1195</v>
      </c>
      <c r="H58" s="624" t="s">
        <v>1196</v>
      </c>
      <c r="I58" s="624" t="s">
        <v>1197</v>
      </c>
      <c r="J58" s="624" t="s">
        <v>1198</v>
      </c>
      <c r="K58" s="624" t="s">
        <v>1199</v>
      </c>
      <c r="L58" s="624" t="s">
        <v>1059</v>
      </c>
      <c r="M58" s="625" t="s">
        <v>1060</v>
      </c>
    </row>
    <row r="59" spans="1:13" ht="346.5" customHeight="1">
      <c r="A59" s="713"/>
      <c r="B59" s="707"/>
      <c r="C59" s="702"/>
      <c r="D59" s="702"/>
      <c r="E59" s="630" t="s">
        <v>777</v>
      </c>
      <c r="F59" s="630" t="s">
        <v>1071</v>
      </c>
      <c r="G59" s="624" t="s">
        <v>1171</v>
      </c>
      <c r="H59" s="624" t="s">
        <v>1172</v>
      </c>
      <c r="I59" s="624" t="s">
        <v>1070</v>
      </c>
      <c r="J59" s="624" t="s">
        <v>1173</v>
      </c>
      <c r="K59" s="624" t="s">
        <v>1200</v>
      </c>
      <c r="L59" s="625" t="s">
        <v>1072</v>
      </c>
      <c r="M59" s="626" t="s">
        <v>1073</v>
      </c>
    </row>
    <row r="60" spans="1:13" ht="109.5" customHeight="1">
      <c r="A60" s="713"/>
      <c r="B60" s="707"/>
      <c r="C60" s="702"/>
      <c r="D60" s="702"/>
      <c r="E60" s="630" t="s">
        <v>823</v>
      </c>
      <c r="F60" s="630" t="s">
        <v>824</v>
      </c>
      <c r="G60" s="624" t="s">
        <v>1201</v>
      </c>
      <c r="H60" s="624" t="s">
        <v>1202</v>
      </c>
      <c r="I60" s="624" t="s">
        <v>1203</v>
      </c>
      <c r="J60" s="643" t="s">
        <v>1204</v>
      </c>
      <c r="K60" s="624" t="s">
        <v>1205</v>
      </c>
      <c r="L60" s="625">
        <v>45292</v>
      </c>
      <c r="M60" s="626">
        <v>45657</v>
      </c>
    </row>
    <row r="61" spans="1:13" ht="160.5" customHeight="1">
      <c r="A61" s="713"/>
      <c r="B61" s="707"/>
      <c r="C61" s="702"/>
      <c r="D61" s="702"/>
      <c r="E61" s="630" t="s">
        <v>993</v>
      </c>
      <c r="F61" s="630" t="s">
        <v>1074</v>
      </c>
      <c r="G61" s="624" t="s">
        <v>1174</v>
      </c>
      <c r="H61" s="624" t="s">
        <v>994</v>
      </c>
      <c r="I61" s="624" t="s">
        <v>1175</v>
      </c>
      <c r="J61" s="624" t="s">
        <v>1176</v>
      </c>
      <c r="K61" s="624" t="s">
        <v>1206</v>
      </c>
      <c r="L61" s="625">
        <v>45292</v>
      </c>
      <c r="M61" s="626">
        <v>45657</v>
      </c>
    </row>
    <row r="62" spans="1:13" ht="96.95" customHeight="1">
      <c r="A62" s="713"/>
      <c r="B62" s="707"/>
      <c r="C62" s="702"/>
      <c r="D62" s="702"/>
      <c r="E62" s="630" t="s">
        <v>1058</v>
      </c>
      <c r="F62" s="630" t="s">
        <v>995</v>
      </c>
      <c r="G62" s="624" t="s">
        <v>1207</v>
      </c>
      <c r="H62" s="624" t="s">
        <v>996</v>
      </c>
      <c r="I62" s="624" t="s">
        <v>1177</v>
      </c>
      <c r="J62" s="624" t="s">
        <v>1178</v>
      </c>
      <c r="K62" s="624" t="s">
        <v>997</v>
      </c>
      <c r="L62" s="625">
        <v>45292</v>
      </c>
      <c r="M62" s="626">
        <v>45657</v>
      </c>
    </row>
    <row r="63" spans="1:13" ht="132" customHeight="1">
      <c r="A63" s="713"/>
      <c r="B63" s="707"/>
      <c r="C63" s="702"/>
      <c r="D63" s="702"/>
      <c r="E63" s="630" t="s">
        <v>825</v>
      </c>
      <c r="F63" s="630" t="s">
        <v>826</v>
      </c>
      <c r="G63" s="624" t="s">
        <v>1208</v>
      </c>
      <c r="H63" s="624" t="s">
        <v>1202</v>
      </c>
      <c r="I63" s="624" t="s">
        <v>1203</v>
      </c>
      <c r="J63" s="624" t="s">
        <v>1209</v>
      </c>
      <c r="K63" s="624" t="s">
        <v>1210</v>
      </c>
      <c r="L63" s="625">
        <v>45292</v>
      </c>
      <c r="M63" s="626">
        <v>45657</v>
      </c>
    </row>
    <row r="64" spans="1:13" ht="88.5" customHeight="1">
      <c r="A64" s="713"/>
      <c r="B64" s="707"/>
      <c r="C64" s="702"/>
      <c r="D64" s="702"/>
      <c r="E64" s="728" t="s">
        <v>1211</v>
      </c>
      <c r="F64" s="630" t="s">
        <v>799</v>
      </c>
      <c r="G64" s="624" t="s">
        <v>1000</v>
      </c>
      <c r="H64" s="624" t="s">
        <v>1001</v>
      </c>
      <c r="I64" s="624" t="s">
        <v>260</v>
      </c>
      <c r="J64" s="624" t="s">
        <v>260</v>
      </c>
      <c r="K64" s="624" t="s">
        <v>1212</v>
      </c>
      <c r="L64" s="625">
        <v>45292</v>
      </c>
      <c r="M64" s="626">
        <v>45657</v>
      </c>
    </row>
    <row r="65" spans="1:13" ht="150.94999999999999" customHeight="1">
      <c r="A65" s="713"/>
      <c r="B65" s="707"/>
      <c r="C65" s="702"/>
      <c r="D65" s="702"/>
      <c r="E65" s="728"/>
      <c r="F65" s="630" t="s">
        <v>1213</v>
      </c>
      <c r="G65" s="624" t="s">
        <v>1214</v>
      </c>
      <c r="H65" s="624" t="s">
        <v>1215</v>
      </c>
      <c r="I65" s="624" t="s">
        <v>1132</v>
      </c>
      <c r="J65" s="624" t="s">
        <v>260</v>
      </c>
      <c r="K65" s="624" t="s">
        <v>1216</v>
      </c>
      <c r="L65" s="625">
        <v>45475</v>
      </c>
      <c r="M65" s="626">
        <v>45657</v>
      </c>
    </row>
    <row r="66" spans="1:13" ht="72">
      <c r="A66" s="713"/>
      <c r="B66" s="707"/>
      <c r="C66" s="702"/>
      <c r="D66" s="702"/>
      <c r="E66" s="702" t="s">
        <v>774</v>
      </c>
      <c r="F66" s="630" t="s">
        <v>800</v>
      </c>
      <c r="G66" s="624" t="s">
        <v>1217</v>
      </c>
      <c r="H66" s="624" t="s">
        <v>1218</v>
      </c>
      <c r="I66" s="624" t="s">
        <v>1132</v>
      </c>
      <c r="J66" s="624" t="s">
        <v>260</v>
      </c>
      <c r="K66" s="624" t="s">
        <v>1219</v>
      </c>
      <c r="L66" s="624" t="s">
        <v>1026</v>
      </c>
      <c r="M66" s="652" t="s">
        <v>1026</v>
      </c>
    </row>
    <row r="67" spans="1:13" ht="60" customHeight="1">
      <c r="A67" s="713"/>
      <c r="B67" s="707"/>
      <c r="C67" s="702"/>
      <c r="D67" s="702"/>
      <c r="E67" s="702"/>
      <c r="F67" s="630" t="s">
        <v>801</v>
      </c>
      <c r="G67" s="624" t="s">
        <v>1220</v>
      </c>
      <c r="H67" s="624" t="s">
        <v>1220</v>
      </c>
      <c r="I67" s="624" t="s">
        <v>1132</v>
      </c>
      <c r="J67" s="624" t="s">
        <v>260</v>
      </c>
      <c r="K67" s="624" t="s">
        <v>1221</v>
      </c>
      <c r="L67" s="625">
        <v>45474</v>
      </c>
      <c r="M67" s="626">
        <v>45657</v>
      </c>
    </row>
    <row r="68" spans="1:13" ht="146.1" customHeight="1">
      <c r="A68" s="714"/>
      <c r="B68" s="707"/>
      <c r="C68" s="702"/>
      <c r="D68" s="702"/>
      <c r="E68" s="702"/>
      <c r="F68" s="630" t="s">
        <v>802</v>
      </c>
      <c r="G68" s="624" t="s">
        <v>1222</v>
      </c>
      <c r="H68" s="624" t="s">
        <v>1202</v>
      </c>
      <c r="I68" s="624" t="s">
        <v>1203</v>
      </c>
      <c r="J68" s="624" t="s">
        <v>1209</v>
      </c>
      <c r="K68" s="624" t="s">
        <v>1223</v>
      </c>
      <c r="L68" s="625">
        <v>45292</v>
      </c>
      <c r="M68" s="626">
        <v>45657</v>
      </c>
    </row>
    <row r="69" spans="1:13" ht="142.5" customHeight="1" thickBot="1">
      <c r="A69" s="715"/>
      <c r="B69" s="708"/>
      <c r="C69" s="711"/>
      <c r="D69" s="711"/>
      <c r="E69" s="711"/>
      <c r="F69" s="635" t="s">
        <v>803</v>
      </c>
      <c r="G69" s="624" t="s">
        <v>1224</v>
      </c>
      <c r="H69" s="624" t="s">
        <v>1202</v>
      </c>
      <c r="I69" s="624" t="s">
        <v>1203</v>
      </c>
      <c r="J69" s="624" t="s">
        <v>1209</v>
      </c>
      <c r="K69" s="634" t="s">
        <v>1225</v>
      </c>
      <c r="L69" s="625">
        <v>45292</v>
      </c>
      <c r="M69" s="626">
        <v>45657</v>
      </c>
    </row>
    <row r="70" spans="1:13">
      <c r="F70" s="375"/>
      <c r="I70" s="375"/>
      <c r="J70" s="375"/>
    </row>
    <row r="71" spans="1:13">
      <c r="A71" s="695" t="s">
        <v>775</v>
      </c>
      <c r="B71" s="695"/>
      <c r="C71" s="695"/>
      <c r="D71" s="695"/>
      <c r="E71" s="695"/>
    </row>
  </sheetData>
  <autoFilter ref="A9:O69"/>
  <mergeCells count="37">
    <mergeCell ref="A10:A17"/>
    <mergeCell ref="B10:B17"/>
    <mergeCell ref="C10:C17"/>
    <mergeCell ref="D10:D17"/>
    <mergeCell ref="E13:E14"/>
    <mergeCell ref="E64:E65"/>
    <mergeCell ref="E66:E69"/>
    <mergeCell ref="A48:A54"/>
    <mergeCell ref="B48:B54"/>
    <mergeCell ref="C48:C54"/>
    <mergeCell ref="D48:D53"/>
    <mergeCell ref="E27:E31"/>
    <mergeCell ref="A25:A31"/>
    <mergeCell ref="B25:B31"/>
    <mergeCell ref="C25:C31"/>
    <mergeCell ref="E35:E47"/>
    <mergeCell ref="K2:M3"/>
    <mergeCell ref="K4:M4"/>
    <mergeCell ref="K5:M5"/>
    <mergeCell ref="C4:J5"/>
    <mergeCell ref="C2:J3"/>
    <mergeCell ref="A71:E71"/>
    <mergeCell ref="A2:B5"/>
    <mergeCell ref="C18:C24"/>
    <mergeCell ref="B18:B24"/>
    <mergeCell ref="D18:D24"/>
    <mergeCell ref="A56:A69"/>
    <mergeCell ref="A18:A24"/>
    <mergeCell ref="A32:A47"/>
    <mergeCell ref="D56:D69"/>
    <mergeCell ref="B56:B69"/>
    <mergeCell ref="C32:C47"/>
    <mergeCell ref="D32:D47"/>
    <mergeCell ref="B32:B47"/>
    <mergeCell ref="C56:C69"/>
    <mergeCell ref="A7:M7"/>
    <mergeCell ref="D26:D3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zoomScale="89" zoomScaleNormal="80" workbookViewId="0">
      <selection activeCell="E9" sqref="E9:F9"/>
    </sheetView>
  </sheetViews>
  <sheetFormatPr baseColWidth="10" defaultColWidth="11.375" defaultRowHeight="14.25"/>
  <cols>
    <col min="1" max="2" width="11.375" style="1"/>
    <col min="3" max="4" width="32.375" style="1" customWidth="1"/>
    <col min="5" max="5" width="32" style="1" customWidth="1"/>
    <col min="6" max="6" width="41.125" style="1" customWidth="1"/>
    <col min="7" max="7" width="34.75" style="1" customWidth="1"/>
    <col min="8" max="16384" width="11.375" style="1"/>
  </cols>
  <sheetData>
    <row r="2" spans="1:7">
      <c r="A2" s="1081" t="s">
        <v>100</v>
      </c>
      <c r="B2" s="1081"/>
      <c r="C2" s="1081"/>
      <c r="D2" s="1081"/>
      <c r="E2" s="1081"/>
      <c r="F2" s="1081"/>
      <c r="G2" s="1081"/>
    </row>
    <row r="3" spans="1:7">
      <c r="A3" s="1078" t="s">
        <v>65</v>
      </c>
      <c r="B3" s="1085"/>
      <c r="C3" s="1085"/>
      <c r="D3" s="1085"/>
      <c r="E3" s="1085"/>
      <c r="F3" s="1085"/>
      <c r="G3" s="1079"/>
    </row>
    <row r="4" spans="1:7">
      <c r="A4" s="1082" t="s">
        <v>70</v>
      </c>
      <c r="B4" s="1081" t="s">
        <v>66</v>
      </c>
      <c r="C4" s="1081"/>
      <c r="D4" s="14" t="s">
        <v>67</v>
      </c>
      <c r="E4" s="1081" t="s">
        <v>69</v>
      </c>
      <c r="F4" s="1081"/>
      <c r="G4" s="14" t="s">
        <v>68</v>
      </c>
    </row>
    <row r="5" spans="1:7" ht="86.45" customHeight="1">
      <c r="A5" s="1083"/>
      <c r="B5" s="1081"/>
      <c r="C5" s="1081"/>
      <c r="D5" s="14" t="s">
        <v>79</v>
      </c>
      <c r="E5" s="1081" t="s">
        <v>85</v>
      </c>
      <c r="F5" s="1081"/>
      <c r="G5" s="14" t="s">
        <v>94</v>
      </c>
    </row>
    <row r="6" spans="1:7" ht="157.69999999999999" customHeight="1">
      <c r="A6" s="1083"/>
      <c r="B6" s="1081" t="s">
        <v>71</v>
      </c>
      <c r="C6" s="14" t="s">
        <v>72</v>
      </c>
      <c r="D6" s="14" t="s">
        <v>80</v>
      </c>
      <c r="E6" s="14" t="s">
        <v>86</v>
      </c>
      <c r="F6" s="14" t="s">
        <v>87</v>
      </c>
      <c r="G6" s="14" t="s">
        <v>95</v>
      </c>
    </row>
    <row r="7" spans="1:7" ht="129.6" customHeight="1">
      <c r="A7" s="1083"/>
      <c r="B7" s="1081"/>
      <c r="C7" s="14" t="s">
        <v>73</v>
      </c>
      <c r="D7" s="14" t="s">
        <v>81</v>
      </c>
      <c r="E7" s="1081" t="s">
        <v>88</v>
      </c>
      <c r="F7" s="1081"/>
      <c r="G7" s="14" t="s">
        <v>96</v>
      </c>
    </row>
    <row r="8" spans="1:7" ht="67.7" customHeight="1">
      <c r="A8" s="1083"/>
      <c r="B8" s="1081" t="s">
        <v>83</v>
      </c>
      <c r="C8" s="1081"/>
      <c r="D8" s="14" t="s">
        <v>82</v>
      </c>
      <c r="E8" s="1081" t="s">
        <v>89</v>
      </c>
      <c r="F8" s="1081"/>
      <c r="G8" s="14" t="s">
        <v>97</v>
      </c>
    </row>
    <row r="9" spans="1:7" ht="85.5">
      <c r="A9" s="1083"/>
      <c r="B9" s="1081" t="s">
        <v>74</v>
      </c>
      <c r="C9" s="1081"/>
      <c r="D9" s="14" t="s">
        <v>84</v>
      </c>
      <c r="E9" s="1081" t="s">
        <v>91</v>
      </c>
      <c r="F9" s="1081"/>
      <c r="G9" s="14" t="s">
        <v>98</v>
      </c>
    </row>
    <row r="10" spans="1:7" ht="157.35" customHeight="1">
      <c r="A10" s="1083"/>
      <c r="B10" s="1081" t="s">
        <v>75</v>
      </c>
      <c r="C10" s="1081"/>
      <c r="D10" s="14"/>
      <c r="E10" s="1081" t="s">
        <v>90</v>
      </c>
      <c r="F10" s="1081"/>
      <c r="G10" s="14" t="s">
        <v>99</v>
      </c>
    </row>
    <row r="11" spans="1:7" ht="72" customHeight="1">
      <c r="A11" s="1083"/>
      <c r="B11" s="1081" t="s">
        <v>76</v>
      </c>
      <c r="C11" s="1081"/>
      <c r="D11" s="14"/>
      <c r="E11" s="1081" t="s">
        <v>92</v>
      </c>
      <c r="F11" s="1081"/>
      <c r="G11" s="14"/>
    </row>
    <row r="12" spans="1:7" ht="60.6" customHeight="1">
      <c r="A12" s="1083"/>
      <c r="B12" s="1081" t="s">
        <v>77</v>
      </c>
      <c r="C12" s="1081"/>
      <c r="D12" s="14"/>
      <c r="E12" s="1081" t="s">
        <v>93</v>
      </c>
      <c r="F12" s="1081"/>
      <c r="G12" s="14"/>
    </row>
    <row r="13" spans="1:7" ht="86.45" customHeight="1">
      <c r="A13" s="1084"/>
      <c r="B13" s="1081" t="s">
        <v>78</v>
      </c>
      <c r="C13" s="1081"/>
      <c r="D13" s="14"/>
      <c r="E13" s="1078"/>
      <c r="F13" s="1079"/>
      <c r="G13" s="14"/>
    </row>
    <row r="14" spans="1:7">
      <c r="A14" s="1081" t="s">
        <v>101</v>
      </c>
      <c r="B14" s="1081"/>
      <c r="C14" s="1081"/>
      <c r="D14" s="1081"/>
      <c r="E14" s="1081"/>
      <c r="F14" s="1081"/>
      <c r="G14" s="1081"/>
    </row>
    <row r="15" spans="1:7" ht="43.35" customHeight="1">
      <c r="A15" s="1081" t="s">
        <v>102</v>
      </c>
      <c r="B15" s="1081"/>
      <c r="C15" s="14" t="s">
        <v>103</v>
      </c>
      <c r="D15" s="14" t="s">
        <v>104</v>
      </c>
      <c r="E15" s="1081" t="s">
        <v>105</v>
      </c>
      <c r="F15" s="1081"/>
      <c r="G15" s="14" t="s">
        <v>106</v>
      </c>
    </row>
    <row r="16" spans="1:7">
      <c r="A16" s="1081" t="s">
        <v>107</v>
      </c>
      <c r="B16" s="1081"/>
      <c r="C16" s="1081"/>
      <c r="D16" s="1081"/>
      <c r="E16" s="1081"/>
      <c r="F16" s="15"/>
      <c r="G16" s="15"/>
    </row>
    <row r="17" spans="1:5" ht="57.6" customHeight="1">
      <c r="A17" s="1081" t="s">
        <v>108</v>
      </c>
      <c r="B17" s="1081"/>
      <c r="C17" s="14" t="s">
        <v>109</v>
      </c>
      <c r="D17" s="14" t="s">
        <v>112</v>
      </c>
      <c r="E17" s="14" t="s">
        <v>115</v>
      </c>
    </row>
    <row r="18" spans="1:5" ht="198.6" customHeight="1">
      <c r="A18" s="1081" t="s">
        <v>110</v>
      </c>
      <c r="B18" s="1081"/>
      <c r="C18" s="14" t="s">
        <v>111</v>
      </c>
      <c r="D18" s="14" t="s">
        <v>113</v>
      </c>
      <c r="E18" s="14" t="s">
        <v>116</v>
      </c>
    </row>
    <row r="19" spans="1:5" ht="313.5">
      <c r="A19" s="1078"/>
      <c r="B19" s="1079"/>
      <c r="C19" s="14"/>
      <c r="D19" s="14" t="s">
        <v>114</v>
      </c>
      <c r="E19" s="14"/>
    </row>
    <row r="20" spans="1:5">
      <c r="A20" s="1080" t="s">
        <v>117</v>
      </c>
      <c r="B20" s="1080"/>
      <c r="C20" s="1080"/>
      <c r="D20" s="1080"/>
      <c r="E20" s="1080"/>
    </row>
  </sheetData>
  <mergeCells count="29">
    <mergeCell ref="A2:G2"/>
    <mergeCell ref="A3:G3"/>
    <mergeCell ref="B12:C12"/>
    <mergeCell ref="B13:C13"/>
    <mergeCell ref="B5:C5"/>
    <mergeCell ref="E4:F4"/>
    <mergeCell ref="E5:F5"/>
    <mergeCell ref="E7:F7"/>
    <mergeCell ref="E8:F8"/>
    <mergeCell ref="E9:F9"/>
    <mergeCell ref="B4:C4"/>
    <mergeCell ref="B6:B7"/>
    <mergeCell ref="B8:C8"/>
    <mergeCell ref="B9:C9"/>
    <mergeCell ref="B10:C10"/>
    <mergeCell ref="B11:C11"/>
    <mergeCell ref="E13:F13"/>
    <mergeCell ref="A4:A13"/>
    <mergeCell ref="E11:F11"/>
    <mergeCell ref="E12:F12"/>
    <mergeCell ref="E10:F10"/>
    <mergeCell ref="A19:B19"/>
    <mergeCell ref="A20:E20"/>
    <mergeCell ref="A14:G14"/>
    <mergeCell ref="A15:B15"/>
    <mergeCell ref="E15:F15"/>
    <mergeCell ref="A17:B17"/>
    <mergeCell ref="A18:B18"/>
    <mergeCell ref="A16:E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1"/>
  <sheetViews>
    <sheetView topLeftCell="A71" workbookViewId="0">
      <selection activeCell="C77" sqref="C77"/>
    </sheetView>
  </sheetViews>
  <sheetFormatPr baseColWidth="10" defaultRowHeight="14.25"/>
  <cols>
    <col min="1" max="1" width="7.75" customWidth="1"/>
    <col min="2" max="2" width="69.375" customWidth="1"/>
  </cols>
  <sheetData>
    <row r="2" spans="1:2" ht="29.45" customHeight="1">
      <c r="A2" s="1081" t="s">
        <v>118</v>
      </c>
      <c r="B2" s="1081"/>
    </row>
    <row r="3" spans="1:2" ht="71.25">
      <c r="A3" s="14" t="s">
        <v>119</v>
      </c>
      <c r="B3" s="14" t="s">
        <v>120</v>
      </c>
    </row>
    <row r="4" spans="1:2" ht="71.25">
      <c r="A4" s="14" t="s">
        <v>121</v>
      </c>
      <c r="B4" s="14" t="s">
        <v>122</v>
      </c>
    </row>
    <row r="5" spans="1:2" ht="57">
      <c r="A5" s="14" t="s">
        <v>123</v>
      </c>
      <c r="B5" s="14" t="s">
        <v>124</v>
      </c>
    </row>
    <row r="6" spans="1:2" ht="71.25">
      <c r="A6" s="14" t="s">
        <v>125</v>
      </c>
      <c r="B6" s="14" t="s">
        <v>126</v>
      </c>
    </row>
    <row r="8" spans="1:2">
      <c r="A8" s="1090" t="s">
        <v>127</v>
      </c>
      <c r="B8" s="1090"/>
    </row>
    <row r="9" spans="1:2" ht="28.5">
      <c r="A9" s="16" t="s">
        <v>128</v>
      </c>
      <c r="B9" s="14" t="s">
        <v>132</v>
      </c>
    </row>
    <row r="10" spans="1:2" ht="42.75">
      <c r="A10" s="16" t="s">
        <v>129</v>
      </c>
      <c r="B10" s="14" t="s">
        <v>133</v>
      </c>
    </row>
    <row r="11" spans="1:2" ht="42.75">
      <c r="A11" s="16" t="s">
        <v>130</v>
      </c>
      <c r="B11" s="14" t="s">
        <v>134</v>
      </c>
    </row>
    <row r="12" spans="1:2" ht="57">
      <c r="A12" s="16" t="s">
        <v>131</v>
      </c>
      <c r="B12" s="14" t="s">
        <v>135</v>
      </c>
    </row>
    <row r="13" spans="1:2" ht="15" thickBot="1"/>
    <row r="14" spans="1:2">
      <c r="A14" s="1091" t="s">
        <v>146</v>
      </c>
      <c r="B14" s="1092"/>
    </row>
    <row r="15" spans="1:2">
      <c r="A15" s="1072" t="s">
        <v>136</v>
      </c>
      <c r="B15" s="5" t="s">
        <v>137</v>
      </c>
    </row>
    <row r="16" spans="1:2">
      <c r="A16" s="1072"/>
      <c r="B16" s="5" t="s">
        <v>138</v>
      </c>
    </row>
    <row r="17" spans="1:2" ht="28.5">
      <c r="A17" s="1072"/>
      <c r="B17" s="5" t="s">
        <v>139</v>
      </c>
    </row>
    <row r="18" spans="1:2" ht="57">
      <c r="A18" s="4" t="s">
        <v>140</v>
      </c>
      <c r="B18" s="5" t="s">
        <v>144</v>
      </c>
    </row>
    <row r="19" spans="1:2" ht="76.349999999999994" customHeight="1">
      <c r="A19" s="4" t="s">
        <v>141</v>
      </c>
      <c r="B19" s="5" t="s">
        <v>142</v>
      </c>
    </row>
    <row r="20" spans="1:2" ht="72" thickBot="1">
      <c r="A20" s="7" t="s">
        <v>143</v>
      </c>
      <c r="B20" s="8" t="s">
        <v>145</v>
      </c>
    </row>
    <row r="22" spans="1:2" ht="15" thickBot="1"/>
    <row r="23" spans="1:2">
      <c r="A23" s="1073" t="s">
        <v>147</v>
      </c>
      <c r="B23" s="1074"/>
    </row>
    <row r="24" spans="1:2" ht="28.5">
      <c r="A24" s="1088" t="s">
        <v>148</v>
      </c>
      <c r="B24" s="5" t="s">
        <v>149</v>
      </c>
    </row>
    <row r="25" spans="1:2">
      <c r="A25" s="1088"/>
      <c r="B25" s="5" t="s">
        <v>150</v>
      </c>
    </row>
    <row r="26" spans="1:2" ht="42.75">
      <c r="A26" s="1088"/>
      <c r="B26" s="5" t="s">
        <v>156</v>
      </c>
    </row>
    <row r="27" spans="1:2" ht="57">
      <c r="A27" s="1088"/>
      <c r="B27" s="5" t="s">
        <v>151</v>
      </c>
    </row>
    <row r="28" spans="1:2" ht="71.25">
      <c r="A28" s="1088"/>
      <c r="B28" s="5" t="s">
        <v>157</v>
      </c>
    </row>
    <row r="29" spans="1:2" ht="43.7" customHeight="1">
      <c r="A29" s="1088"/>
      <c r="B29" s="5" t="s">
        <v>152</v>
      </c>
    </row>
    <row r="30" spans="1:2" ht="42.75">
      <c r="A30" s="1088"/>
      <c r="B30" s="5" t="s">
        <v>153</v>
      </c>
    </row>
    <row r="31" spans="1:2" ht="42.75">
      <c r="A31" s="1088"/>
      <c r="B31" s="5" t="s">
        <v>158</v>
      </c>
    </row>
    <row r="32" spans="1:2" ht="28.5">
      <c r="A32" s="1088"/>
      <c r="B32" s="5" t="s">
        <v>154</v>
      </c>
    </row>
    <row r="33" spans="1:2" ht="42.75">
      <c r="A33" s="1088"/>
      <c r="B33" s="5" t="s">
        <v>155</v>
      </c>
    </row>
    <row r="34" spans="1:2" ht="42.75">
      <c r="A34" s="1086" t="s">
        <v>159</v>
      </c>
      <c r="B34" s="5" t="s">
        <v>160</v>
      </c>
    </row>
    <row r="35" spans="1:2" ht="15">
      <c r="A35" s="1086"/>
      <c r="B35" s="18" t="s">
        <v>162</v>
      </c>
    </row>
    <row r="36" spans="1:2">
      <c r="A36" s="1086"/>
      <c r="B36" s="5" t="s">
        <v>161</v>
      </c>
    </row>
    <row r="37" spans="1:2" ht="128.25">
      <c r="A37" s="1086"/>
      <c r="B37" s="5" t="s">
        <v>163</v>
      </c>
    </row>
    <row r="38" spans="1:2">
      <c r="A38" s="1086"/>
      <c r="B38" s="5" t="s">
        <v>164</v>
      </c>
    </row>
    <row r="39" spans="1:2" ht="42.75">
      <c r="A39" s="1086"/>
      <c r="B39" s="5" t="s">
        <v>165</v>
      </c>
    </row>
    <row r="40" spans="1:2" ht="28.5">
      <c r="A40" s="1086"/>
      <c r="B40" s="5" t="s">
        <v>166</v>
      </c>
    </row>
    <row r="41" spans="1:2" ht="28.5">
      <c r="A41" s="1086"/>
      <c r="B41" s="5" t="s">
        <v>167</v>
      </c>
    </row>
    <row r="42" spans="1:2">
      <c r="A42" s="1086"/>
      <c r="B42" s="5" t="s">
        <v>168</v>
      </c>
    </row>
    <row r="43" spans="1:2" ht="28.5">
      <c r="A43" s="1086"/>
      <c r="B43" s="5" t="s">
        <v>169</v>
      </c>
    </row>
    <row r="44" spans="1:2" ht="15">
      <c r="A44" s="1086"/>
      <c r="B44" s="18" t="s">
        <v>170</v>
      </c>
    </row>
    <row r="45" spans="1:2" ht="28.5">
      <c r="A45" s="1086"/>
      <c r="B45" s="5" t="s">
        <v>171</v>
      </c>
    </row>
    <row r="46" spans="1:2" ht="42.75">
      <c r="A46" s="1086"/>
      <c r="B46" s="5" t="s">
        <v>172</v>
      </c>
    </row>
    <row r="47" spans="1:2" ht="28.5">
      <c r="A47" s="1086"/>
      <c r="B47" s="5" t="s">
        <v>173</v>
      </c>
    </row>
    <row r="48" spans="1:2" ht="42.75">
      <c r="A48" s="1086"/>
      <c r="B48" s="5" t="s">
        <v>188</v>
      </c>
    </row>
    <row r="49" spans="1:2" ht="28.5">
      <c r="A49" s="1086"/>
      <c r="B49" s="5" t="s">
        <v>174</v>
      </c>
    </row>
    <row r="50" spans="1:2" ht="28.5">
      <c r="A50" s="1086"/>
      <c r="B50" s="5" t="s">
        <v>175</v>
      </c>
    </row>
    <row r="51" spans="1:2" ht="30.6" customHeight="1">
      <c r="A51" s="1086"/>
      <c r="B51" s="5" t="s">
        <v>176</v>
      </c>
    </row>
    <row r="52" spans="1:2" ht="28.5">
      <c r="A52" s="1086"/>
      <c r="B52" s="5" t="s">
        <v>197</v>
      </c>
    </row>
    <row r="53" spans="1:2" ht="28.5">
      <c r="A53" s="1086"/>
      <c r="B53" s="5" t="s">
        <v>187</v>
      </c>
    </row>
    <row r="54" spans="1:2" ht="42.75">
      <c r="A54" s="1086"/>
      <c r="B54" s="5" t="s">
        <v>177</v>
      </c>
    </row>
    <row r="55" spans="1:2" ht="28.5">
      <c r="A55" s="1086"/>
      <c r="B55" s="5" t="s">
        <v>186</v>
      </c>
    </row>
    <row r="56" spans="1:2" ht="28.5">
      <c r="A56" s="1086"/>
      <c r="B56" s="5" t="s">
        <v>185</v>
      </c>
    </row>
    <row r="57" spans="1:2" ht="28.5">
      <c r="A57" s="1086"/>
      <c r="B57" s="5" t="s">
        <v>178</v>
      </c>
    </row>
    <row r="58" spans="1:2" ht="42.75">
      <c r="A58" s="1086"/>
      <c r="B58" s="5" t="s">
        <v>184</v>
      </c>
    </row>
    <row r="59" spans="1:2" ht="28.5">
      <c r="A59" s="1086"/>
      <c r="B59" s="5" t="s">
        <v>183</v>
      </c>
    </row>
    <row r="60" spans="1:2" ht="57">
      <c r="A60" s="1086"/>
      <c r="B60" s="5" t="s">
        <v>179</v>
      </c>
    </row>
    <row r="61" spans="1:2" ht="128.25">
      <c r="A61" s="1086"/>
      <c r="B61" s="5" t="s">
        <v>182</v>
      </c>
    </row>
    <row r="62" spans="1:2" ht="57">
      <c r="A62" s="1086"/>
      <c r="B62" s="5" t="s">
        <v>181</v>
      </c>
    </row>
    <row r="63" spans="1:2" ht="327.75">
      <c r="A63" s="1086"/>
      <c r="B63" s="5" t="s">
        <v>180</v>
      </c>
    </row>
    <row r="64" spans="1:2" ht="114">
      <c r="A64" s="17" t="s">
        <v>189</v>
      </c>
      <c r="B64" s="5" t="s">
        <v>190</v>
      </c>
    </row>
    <row r="65" spans="1:2" ht="71.25">
      <c r="A65" s="1086" t="s">
        <v>191</v>
      </c>
      <c r="B65" s="5" t="s">
        <v>192</v>
      </c>
    </row>
    <row r="66" spans="1:2" ht="15">
      <c r="A66" s="1086"/>
      <c r="B66" s="18" t="s">
        <v>193</v>
      </c>
    </row>
    <row r="67" spans="1:2" ht="57">
      <c r="A67" s="1086"/>
      <c r="B67" s="5" t="s">
        <v>194</v>
      </c>
    </row>
    <row r="68" spans="1:2" ht="28.5">
      <c r="A68" s="1086"/>
      <c r="B68" s="5" t="s">
        <v>195</v>
      </c>
    </row>
    <row r="69" spans="1:2" ht="42.75">
      <c r="A69" s="1086"/>
      <c r="B69" s="5" t="s">
        <v>198</v>
      </c>
    </row>
    <row r="70" spans="1:2" ht="43.5" thickBot="1">
      <c r="A70" s="1087"/>
      <c r="B70" s="8" t="s">
        <v>196</v>
      </c>
    </row>
    <row r="71" spans="1:2">
      <c r="B71" s="9"/>
    </row>
    <row r="72" spans="1:2" ht="15" thickBot="1"/>
    <row r="73" spans="1:2">
      <c r="A73" s="1073" t="s">
        <v>199</v>
      </c>
      <c r="B73" s="1074"/>
    </row>
    <row r="74" spans="1:2" ht="43.35" customHeight="1">
      <c r="A74" s="1088" t="s">
        <v>200</v>
      </c>
      <c r="B74" s="5" t="s">
        <v>201</v>
      </c>
    </row>
    <row r="75" spans="1:2" ht="28.5">
      <c r="A75" s="1088"/>
      <c r="B75" s="5" t="s">
        <v>202</v>
      </c>
    </row>
    <row r="76" spans="1:2" ht="28.5">
      <c r="A76" s="1088"/>
      <c r="B76" s="5" t="s">
        <v>203</v>
      </c>
    </row>
    <row r="77" spans="1:2">
      <c r="A77" s="1088"/>
      <c r="B77" s="5" t="s">
        <v>204</v>
      </c>
    </row>
    <row r="78" spans="1:2" ht="58.35" customHeight="1">
      <c r="A78" s="1088" t="s">
        <v>205</v>
      </c>
      <c r="B78" s="5" t="s">
        <v>206</v>
      </c>
    </row>
    <row r="79" spans="1:2" ht="28.5">
      <c r="A79" s="1088"/>
      <c r="B79" s="5" t="s">
        <v>207</v>
      </c>
    </row>
    <row r="80" spans="1:2">
      <c r="A80" s="1088"/>
      <c r="B80" s="5" t="s">
        <v>208</v>
      </c>
    </row>
    <row r="81" spans="1:2" ht="57.75" thickBot="1">
      <c r="A81" s="1089"/>
      <c r="B81" s="8" t="s">
        <v>209</v>
      </c>
    </row>
  </sheetData>
  <mergeCells count="11">
    <mergeCell ref="A2:B2"/>
    <mergeCell ref="A8:B8"/>
    <mergeCell ref="A15:A17"/>
    <mergeCell ref="A14:B14"/>
    <mergeCell ref="A24:A33"/>
    <mergeCell ref="A65:A70"/>
    <mergeCell ref="A23:B23"/>
    <mergeCell ref="A73:B73"/>
    <mergeCell ref="A74:A77"/>
    <mergeCell ref="A78:A81"/>
    <mergeCell ref="A34:A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325"/>
  <sheetViews>
    <sheetView tabSelected="1" topLeftCell="AP31" zoomScale="70" zoomScaleNormal="70" workbookViewId="0">
      <selection activeCell="BP34" sqref="BP34:BP35"/>
    </sheetView>
  </sheetViews>
  <sheetFormatPr baseColWidth="10" defaultColWidth="13.25" defaultRowHeight="15" customHeight="1"/>
  <cols>
    <col min="1" max="1" width="3.625" customWidth="1"/>
    <col min="2" max="2" width="17.5" customWidth="1"/>
    <col min="3" max="3" width="33.125" customWidth="1"/>
    <col min="4" max="4" width="29.875" customWidth="1"/>
    <col min="5" max="5" width="26.125" customWidth="1"/>
    <col min="6" max="6" width="53.75" customWidth="1"/>
    <col min="7" max="7" width="32.875" customWidth="1"/>
    <col min="8" max="9" width="22.125" customWidth="1"/>
    <col min="10" max="10" width="16.375" style="69" customWidth="1"/>
    <col min="11" max="11" width="15.125" customWidth="1"/>
    <col min="12" max="31" width="5.875" customWidth="1"/>
    <col min="32" max="32" width="13.125" customWidth="1"/>
    <col min="33" max="33" width="13.625" customWidth="1"/>
    <col min="34" max="34" width="16" customWidth="1"/>
    <col min="35" max="35" width="5.875" customWidth="1"/>
    <col min="36" max="36" width="14.625" customWidth="1"/>
    <col min="37" max="37" width="5.375" customWidth="1"/>
    <col min="38" max="38" width="89.75" customWidth="1"/>
    <col min="39" max="39" width="7.75" customWidth="1"/>
    <col min="40" max="40" width="5.125" customWidth="1"/>
    <col min="41" max="41" width="7.375" customWidth="1"/>
    <col min="42" max="42" width="5.875" customWidth="1"/>
    <col min="43" max="43" width="6.375" customWidth="1"/>
    <col min="44" max="44" width="5.875" customWidth="1"/>
    <col min="45" max="45" width="6.75" customWidth="1"/>
    <col min="46" max="46" width="7.75" customWidth="1"/>
    <col min="47" max="47" width="7" customWidth="1"/>
    <col min="48" max="48" width="7.375" customWidth="1"/>
    <col min="49" max="49" width="9.125" customWidth="1"/>
    <col min="50" max="50" width="7.875" customWidth="1"/>
    <col min="51" max="51" width="11.125" customWidth="1"/>
    <col min="52" max="52" width="5.5" customWidth="1"/>
    <col min="53" max="53" width="9.75" customWidth="1"/>
    <col min="54" max="54" width="8.375" customWidth="1"/>
    <col min="55" max="55" width="8.625" customWidth="1"/>
    <col min="56" max="56" width="6.875" customWidth="1"/>
    <col min="57" max="57" width="10.5" customWidth="1"/>
    <col min="58" max="58" width="4.625" customWidth="1"/>
    <col min="59" max="59" width="7.375" customWidth="1"/>
    <col min="60" max="60" width="9.5" customWidth="1"/>
    <col min="61" max="62" width="9.625" customWidth="1"/>
    <col min="63" max="63" width="8.625" customWidth="1"/>
    <col min="64" max="64" width="8.375" customWidth="1"/>
    <col min="65" max="65" width="7.75" customWidth="1"/>
    <col min="66" max="66" width="12.375" customWidth="1"/>
    <col min="67" max="67" width="62.875" customWidth="1"/>
    <col min="68" max="68" width="31.75" customWidth="1"/>
    <col min="69" max="71" width="17.375" customWidth="1"/>
    <col min="72" max="72" width="18.875" customWidth="1"/>
    <col min="73" max="73" width="19.875" customWidth="1"/>
    <col min="74" max="74" width="29.25" customWidth="1"/>
    <col min="75" max="75" width="20.25" customWidth="1"/>
    <col min="76" max="95" width="10.5" customWidth="1"/>
  </cols>
  <sheetData>
    <row r="1" spans="1:95" ht="16.5" customHeight="1">
      <c r="A1" s="328"/>
      <c r="B1" s="765"/>
      <c r="C1" s="766"/>
      <c r="D1" s="767"/>
      <c r="E1" s="774" t="s">
        <v>269</v>
      </c>
      <c r="F1" s="766"/>
      <c r="G1" s="329" t="s">
        <v>1119</v>
      </c>
      <c r="H1" s="87"/>
      <c r="I1" s="87"/>
      <c r="J1" s="85"/>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row>
    <row r="2" spans="1:95" ht="16.5" customHeight="1">
      <c r="A2" s="331"/>
      <c r="B2" s="768"/>
      <c r="C2" s="769"/>
      <c r="D2" s="770"/>
      <c r="E2" s="771"/>
      <c r="F2" s="772"/>
      <c r="G2" s="329" t="s">
        <v>968</v>
      </c>
      <c r="H2" s="87"/>
      <c r="I2" s="87"/>
      <c r="J2" s="85"/>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row>
    <row r="3" spans="1:95" ht="13.5" customHeight="1">
      <c r="A3" s="331"/>
      <c r="B3" s="768"/>
      <c r="C3" s="769"/>
      <c r="D3" s="770"/>
      <c r="E3" s="774" t="s">
        <v>748</v>
      </c>
      <c r="F3" s="766"/>
      <c r="G3" s="775" t="s">
        <v>1120</v>
      </c>
      <c r="H3" s="87"/>
      <c r="I3" s="87"/>
      <c r="J3" s="85"/>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row>
    <row r="4" spans="1:95" ht="13.5" customHeight="1">
      <c r="A4" s="331"/>
      <c r="B4" s="771"/>
      <c r="C4" s="772"/>
      <c r="D4" s="773"/>
      <c r="E4" s="771"/>
      <c r="F4" s="772"/>
      <c r="G4" s="776"/>
      <c r="H4" s="87"/>
      <c r="I4" s="87"/>
      <c r="J4" s="85"/>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row>
    <row r="5" spans="1:95" ht="16.5" customHeight="1">
      <c r="A5" s="332"/>
      <c r="B5" s="169"/>
      <c r="C5" s="169"/>
      <c r="D5" s="169"/>
      <c r="E5" s="169"/>
      <c r="F5" s="169"/>
      <c r="G5" s="87"/>
      <c r="H5" s="330"/>
      <c r="I5" s="330"/>
      <c r="J5" s="85"/>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row>
    <row r="6" spans="1:95" ht="55.5" customHeight="1">
      <c r="A6" s="777" t="s">
        <v>747</v>
      </c>
      <c r="B6" s="778"/>
      <c r="C6" s="778"/>
      <c r="D6" s="778"/>
      <c r="E6" s="778"/>
      <c r="F6" s="778"/>
      <c r="G6" s="778"/>
      <c r="H6" s="778"/>
      <c r="I6" s="778"/>
      <c r="J6" s="779"/>
      <c r="K6" s="777" t="s">
        <v>746</v>
      </c>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9"/>
      <c r="AK6" s="777" t="s">
        <v>745</v>
      </c>
      <c r="AL6" s="778"/>
      <c r="AM6" s="778"/>
      <c r="AN6" s="778"/>
      <c r="AO6" s="778"/>
      <c r="AP6" s="778"/>
      <c r="AQ6" s="778"/>
      <c r="AR6" s="778"/>
      <c r="AS6" s="778"/>
      <c r="AT6" s="778"/>
      <c r="AU6" s="778"/>
      <c r="AV6" s="778"/>
      <c r="AW6" s="778"/>
      <c r="AX6" s="778"/>
      <c r="AY6" s="778"/>
      <c r="AZ6" s="778"/>
      <c r="BA6" s="778"/>
      <c r="BB6" s="778"/>
      <c r="BC6" s="333"/>
      <c r="BD6" s="333"/>
      <c r="BE6" s="333"/>
      <c r="BF6" s="333"/>
      <c r="BG6" s="333"/>
      <c r="BH6" s="792"/>
      <c r="BI6" s="778"/>
      <c r="BJ6" s="778"/>
      <c r="BK6" s="778"/>
      <c r="BL6" s="778"/>
      <c r="BM6" s="778"/>
      <c r="BN6" s="779"/>
      <c r="BO6" s="333"/>
      <c r="BP6" s="777" t="s">
        <v>744</v>
      </c>
      <c r="BQ6" s="778"/>
      <c r="BR6" s="778"/>
      <c r="BS6" s="778"/>
      <c r="BT6" s="778"/>
      <c r="BU6" s="778"/>
      <c r="BV6" s="778"/>
      <c r="BW6" s="779"/>
      <c r="BX6" s="87"/>
      <c r="BY6" s="87"/>
      <c r="BZ6" s="87"/>
      <c r="CA6" s="87"/>
      <c r="CB6" s="87"/>
      <c r="CC6" s="87"/>
      <c r="CD6" s="87"/>
      <c r="CE6" s="87"/>
      <c r="CF6" s="87"/>
      <c r="CG6" s="87"/>
      <c r="CH6" s="87"/>
      <c r="CI6" s="87"/>
      <c r="CJ6" s="87"/>
      <c r="CK6" s="87"/>
      <c r="CL6" s="87"/>
      <c r="CM6" s="87"/>
      <c r="CN6" s="87"/>
      <c r="CO6" s="87"/>
      <c r="CP6" s="87"/>
      <c r="CQ6" s="87"/>
    </row>
    <row r="7" spans="1:95" ht="16.5" customHeight="1">
      <c r="A7" s="793" t="s">
        <v>743</v>
      </c>
      <c r="B7" s="780" t="s">
        <v>742</v>
      </c>
      <c r="C7" s="780" t="s">
        <v>741</v>
      </c>
      <c r="D7" s="780" t="s">
        <v>740</v>
      </c>
      <c r="E7" s="780" t="s">
        <v>739</v>
      </c>
      <c r="F7" s="780" t="s">
        <v>738</v>
      </c>
      <c r="G7" s="780" t="s">
        <v>737</v>
      </c>
      <c r="H7" s="780" t="s">
        <v>736</v>
      </c>
      <c r="I7" s="326"/>
      <c r="J7" s="783" t="s">
        <v>735</v>
      </c>
      <c r="K7" s="780" t="s">
        <v>734</v>
      </c>
      <c r="L7" s="785" t="s">
        <v>680</v>
      </c>
      <c r="M7" s="787" t="s">
        <v>733</v>
      </c>
      <c r="N7" s="788"/>
      <c r="O7" s="788"/>
      <c r="P7" s="788"/>
      <c r="Q7" s="788"/>
      <c r="R7" s="788"/>
      <c r="S7" s="788"/>
      <c r="T7" s="788"/>
      <c r="U7" s="788"/>
      <c r="V7" s="788"/>
      <c r="W7" s="788"/>
      <c r="X7" s="788"/>
      <c r="Y7" s="788"/>
      <c r="Z7" s="788"/>
      <c r="AA7" s="788"/>
      <c r="AB7" s="788"/>
      <c r="AC7" s="788"/>
      <c r="AD7" s="788"/>
      <c r="AE7" s="789"/>
      <c r="AF7" s="790" t="s">
        <v>732</v>
      </c>
      <c r="AG7" s="780" t="s">
        <v>731</v>
      </c>
      <c r="AH7" s="780" t="s">
        <v>730</v>
      </c>
      <c r="AI7" s="780" t="s">
        <v>680</v>
      </c>
      <c r="AJ7" s="780" t="s">
        <v>729</v>
      </c>
      <c r="AK7" s="741" t="s">
        <v>728</v>
      </c>
      <c r="AL7" s="780" t="s">
        <v>727</v>
      </c>
      <c r="AM7" s="777" t="s">
        <v>726</v>
      </c>
      <c r="AN7" s="778"/>
      <c r="AO7" s="778"/>
      <c r="AP7" s="778"/>
      <c r="AQ7" s="778"/>
      <c r="AR7" s="778"/>
      <c r="AS7" s="778"/>
      <c r="AT7" s="778"/>
      <c r="AU7" s="778"/>
      <c r="AV7" s="778"/>
      <c r="AW7" s="778"/>
      <c r="AX7" s="778"/>
      <c r="AY7" s="778"/>
      <c r="AZ7" s="334"/>
      <c r="BA7" s="795" t="s">
        <v>725</v>
      </c>
      <c r="BB7" s="796"/>
      <c r="BC7" s="796"/>
      <c r="BD7" s="796"/>
      <c r="BE7" s="796"/>
      <c r="BF7" s="796"/>
      <c r="BG7" s="797"/>
      <c r="BH7" s="741" t="s">
        <v>724</v>
      </c>
      <c r="BI7" s="741" t="s">
        <v>723</v>
      </c>
      <c r="BJ7" s="234"/>
      <c r="BK7" s="741" t="s">
        <v>722</v>
      </c>
      <c r="BL7" s="741" t="s">
        <v>680</v>
      </c>
      <c r="BM7" s="741" t="s">
        <v>721</v>
      </c>
      <c r="BN7" s="741" t="s">
        <v>720</v>
      </c>
      <c r="BO7" s="794" t="s">
        <v>719</v>
      </c>
      <c r="BP7" s="794" t="s">
        <v>718</v>
      </c>
      <c r="BQ7" s="794" t="s">
        <v>717</v>
      </c>
      <c r="BR7" s="794" t="s">
        <v>716</v>
      </c>
      <c r="BS7" s="794" t="s">
        <v>715</v>
      </c>
      <c r="BT7" s="794" t="s">
        <v>714</v>
      </c>
      <c r="BU7" s="794" t="s">
        <v>713</v>
      </c>
      <c r="BV7" s="794" t="s">
        <v>712</v>
      </c>
      <c r="BW7" s="794" t="s">
        <v>711</v>
      </c>
      <c r="BX7" s="87"/>
      <c r="BY7" s="87"/>
      <c r="BZ7" s="87"/>
      <c r="CA7" s="87"/>
      <c r="CB7" s="87"/>
      <c r="CC7" s="87"/>
      <c r="CD7" s="87"/>
      <c r="CE7" s="87"/>
      <c r="CF7" s="87"/>
      <c r="CG7" s="87"/>
      <c r="CH7" s="87"/>
      <c r="CI7" s="87"/>
      <c r="CJ7" s="87"/>
      <c r="CK7" s="87"/>
      <c r="CL7" s="87"/>
      <c r="CM7" s="87"/>
      <c r="CN7" s="87"/>
      <c r="CO7" s="87"/>
      <c r="CP7" s="87"/>
      <c r="CQ7" s="87"/>
    </row>
    <row r="8" spans="1:95" ht="87.75" customHeight="1">
      <c r="A8" s="781"/>
      <c r="B8" s="781"/>
      <c r="C8" s="781"/>
      <c r="D8" s="781"/>
      <c r="E8" s="781"/>
      <c r="F8" s="781"/>
      <c r="G8" s="781"/>
      <c r="H8" s="781"/>
      <c r="I8" s="335" t="s">
        <v>710</v>
      </c>
      <c r="J8" s="784"/>
      <c r="K8" s="781"/>
      <c r="L8" s="786"/>
      <c r="M8" s="336" t="s">
        <v>709</v>
      </c>
      <c r="N8" s="336" t="s">
        <v>708</v>
      </c>
      <c r="O8" s="336" t="s">
        <v>707</v>
      </c>
      <c r="P8" s="336" t="s">
        <v>706</v>
      </c>
      <c r="Q8" s="336" t="s">
        <v>705</v>
      </c>
      <c r="R8" s="336" t="s">
        <v>704</v>
      </c>
      <c r="S8" s="336" t="s">
        <v>703</v>
      </c>
      <c r="T8" s="336" t="s">
        <v>702</v>
      </c>
      <c r="U8" s="336" t="s">
        <v>701</v>
      </c>
      <c r="V8" s="336" t="s">
        <v>700</v>
      </c>
      <c r="W8" s="336" t="s">
        <v>699</v>
      </c>
      <c r="X8" s="336" t="s">
        <v>698</v>
      </c>
      <c r="Y8" s="336" t="s">
        <v>697</v>
      </c>
      <c r="Z8" s="336" t="s">
        <v>696</v>
      </c>
      <c r="AA8" s="336" t="s">
        <v>695</v>
      </c>
      <c r="AB8" s="336" t="s">
        <v>694</v>
      </c>
      <c r="AC8" s="336" t="s">
        <v>693</v>
      </c>
      <c r="AD8" s="336" t="s">
        <v>692</v>
      </c>
      <c r="AE8" s="336" t="s">
        <v>691</v>
      </c>
      <c r="AF8" s="791"/>
      <c r="AG8" s="781"/>
      <c r="AH8" s="781"/>
      <c r="AI8" s="781"/>
      <c r="AJ8" s="781"/>
      <c r="AK8" s="781"/>
      <c r="AL8" s="781"/>
      <c r="AM8" s="337" t="s">
        <v>690</v>
      </c>
      <c r="AN8" s="337" t="s">
        <v>688</v>
      </c>
      <c r="AO8" s="337" t="s">
        <v>689</v>
      </c>
      <c r="AP8" s="337" t="s">
        <v>688</v>
      </c>
      <c r="AQ8" s="337">
        <v>2</v>
      </c>
      <c r="AR8" s="337" t="s">
        <v>688</v>
      </c>
      <c r="AS8" s="338">
        <v>3</v>
      </c>
      <c r="AT8" s="337" t="s">
        <v>688</v>
      </c>
      <c r="AU8" s="338">
        <v>4</v>
      </c>
      <c r="AV8" s="337" t="s">
        <v>688</v>
      </c>
      <c r="AW8" s="338">
        <v>5</v>
      </c>
      <c r="AX8" s="337" t="s">
        <v>688</v>
      </c>
      <c r="AY8" s="338">
        <v>6</v>
      </c>
      <c r="AZ8" s="337" t="s">
        <v>688</v>
      </c>
      <c r="BA8" s="339" t="s">
        <v>687</v>
      </c>
      <c r="BB8" s="339" t="s">
        <v>686</v>
      </c>
      <c r="BC8" s="327" t="s">
        <v>685</v>
      </c>
      <c r="BD8" s="327" t="s">
        <v>684</v>
      </c>
      <c r="BE8" s="327" t="s">
        <v>683</v>
      </c>
      <c r="BF8" s="327" t="s">
        <v>682</v>
      </c>
      <c r="BG8" s="327" t="s">
        <v>681</v>
      </c>
      <c r="BH8" s="781"/>
      <c r="BI8" s="781"/>
      <c r="BJ8" s="327" t="s">
        <v>680</v>
      </c>
      <c r="BK8" s="781"/>
      <c r="BL8" s="781"/>
      <c r="BM8" s="781"/>
      <c r="BN8" s="781"/>
      <c r="BO8" s="783"/>
      <c r="BP8" s="783"/>
      <c r="BQ8" s="783"/>
      <c r="BR8" s="783"/>
      <c r="BS8" s="783"/>
      <c r="BT8" s="783"/>
      <c r="BU8" s="783"/>
      <c r="BV8" s="743"/>
      <c r="BW8" s="781"/>
      <c r="BX8" s="340"/>
      <c r="BY8" s="340"/>
      <c r="BZ8" s="340"/>
      <c r="CA8" s="340"/>
      <c r="CB8" s="340"/>
      <c r="CC8" s="340"/>
      <c r="CD8" s="340"/>
      <c r="CE8" s="340"/>
      <c r="CF8" s="340"/>
      <c r="CG8" s="340"/>
      <c r="CH8" s="340"/>
      <c r="CI8" s="340"/>
      <c r="CJ8" s="340"/>
      <c r="CK8" s="340"/>
      <c r="CL8" s="340"/>
      <c r="CM8" s="340"/>
      <c r="CN8" s="340"/>
      <c r="CO8" s="340"/>
      <c r="CP8" s="340"/>
      <c r="CQ8" s="340"/>
    </row>
    <row r="9" spans="1:95" ht="129" customHeight="1">
      <c r="A9" s="759">
        <v>1</v>
      </c>
      <c r="B9" s="759" t="s">
        <v>673</v>
      </c>
      <c r="C9" s="759" t="s">
        <v>672</v>
      </c>
      <c r="D9" s="759" t="s">
        <v>671</v>
      </c>
      <c r="E9" s="70" t="s">
        <v>670</v>
      </c>
      <c r="F9" s="70" t="s">
        <v>679</v>
      </c>
      <c r="G9" s="759" t="s">
        <v>678</v>
      </c>
      <c r="H9" s="759" t="s">
        <v>317</v>
      </c>
      <c r="I9" s="71" t="s">
        <v>301</v>
      </c>
      <c r="J9" s="759">
        <v>4</v>
      </c>
      <c r="K9" s="780" t="str">
        <f>IF(J9&lt;=0,"",IF(J9=1,"Rara vez",IF(J9=2,"Improbable",IF(J9=3,"Posible",IF(J9=4,"Probable",IF(J9=5,"Casi Seguro"))))))</f>
        <v>Probable</v>
      </c>
      <c r="L9" s="782">
        <f>IF(K9="","",IF(K9="Rara vez",0.2,IF(K9="Improbable",0.4,IF(K9="Posible",0.6,IF(K9="Probable",0.8,IF(K9="Casi seguro",1,))))))</f>
        <v>0.8</v>
      </c>
      <c r="M9" s="782" t="s">
        <v>286</v>
      </c>
      <c r="N9" s="782" t="s">
        <v>286</v>
      </c>
      <c r="O9" s="782" t="s">
        <v>286</v>
      </c>
      <c r="P9" s="782" t="s">
        <v>286</v>
      </c>
      <c r="Q9" s="782" t="s">
        <v>286</v>
      </c>
      <c r="R9" s="782" t="s">
        <v>285</v>
      </c>
      <c r="S9" s="782" t="s">
        <v>285</v>
      </c>
      <c r="T9" s="782" t="s">
        <v>285</v>
      </c>
      <c r="U9" s="782" t="s">
        <v>285</v>
      </c>
      <c r="V9" s="782" t="s">
        <v>286</v>
      </c>
      <c r="W9" s="782" t="s">
        <v>286</v>
      </c>
      <c r="X9" s="782" t="s">
        <v>286</v>
      </c>
      <c r="Y9" s="782" t="s">
        <v>286</v>
      </c>
      <c r="Z9" s="782" t="s">
        <v>286</v>
      </c>
      <c r="AA9" s="782" t="s">
        <v>286</v>
      </c>
      <c r="AB9" s="782" t="s">
        <v>285</v>
      </c>
      <c r="AC9" s="782" t="s">
        <v>286</v>
      </c>
      <c r="AD9" s="782" t="s">
        <v>285</v>
      </c>
      <c r="AE9" s="782" t="s">
        <v>285</v>
      </c>
      <c r="AF9" s="801">
        <f>IF(AB9="Si","19",COUNTIF(M9:AE10,"si"))</f>
        <v>12</v>
      </c>
      <c r="AG9" s="72">
        <f t="shared" ref="AG9:AG43" si="0">VALUE(IF(AF9&lt;=5,5,IF(AND(AF9&gt;5,AF9&lt;=11),10,IF(AF9&gt;11,20,0))))</f>
        <v>20</v>
      </c>
      <c r="AH9" s="780" t="str">
        <f>IF(AG9=5,"Moderado",IF(AG9=10,"Mayor",IF(AG9=20,"Catastrófico",0)))</f>
        <v>Catastrófico</v>
      </c>
      <c r="AI9" s="782">
        <f>IF(AH9="","",IF(AH9="Moderado",0.6,IF(AH9="Mayor",0.8,IF(AH9="Catastrófico",1,))))</f>
        <v>1</v>
      </c>
      <c r="AJ9" s="780"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73">
        <v>1</v>
      </c>
      <c r="AL9" s="74" t="s">
        <v>838</v>
      </c>
      <c r="AM9" s="75" t="s">
        <v>283</v>
      </c>
      <c r="AN9" s="75">
        <f t="shared" ref="AN9:AN18" si="1">IF(AM9="","",IF(AM9="Asignado",15,IF(AM9="No asignado",0,)))</f>
        <v>15</v>
      </c>
      <c r="AO9" s="75" t="s">
        <v>282</v>
      </c>
      <c r="AP9" s="75">
        <f t="shared" ref="AP9:AP18" si="2">IF(AO9="","",IF(AO9="Adecuado",15,IF(AO9="Inadecuado",0,)))</f>
        <v>15</v>
      </c>
      <c r="AQ9" s="75" t="s">
        <v>281</v>
      </c>
      <c r="AR9" s="75">
        <f t="shared" ref="AR9:AR18" si="3">IF(AQ9="","",IF(AQ9="Oportuna",15,IF(AQ9="Inoportuna",0,)))</f>
        <v>15</v>
      </c>
      <c r="AS9" s="75" t="s">
        <v>315</v>
      </c>
      <c r="AT9" s="75">
        <f t="shared" ref="AT9:AT18" si="4">IF(AS9="","",IF(AS9="Prevenir",15,IF(AS9="Detectar",10,IF(AS9="No es un control",0,))))</f>
        <v>10</v>
      </c>
      <c r="AU9" s="75" t="s">
        <v>279</v>
      </c>
      <c r="AV9" s="75">
        <f t="shared" ref="AV9:AV18" si="5">IF(AU9="","",IF(AU9="Confiable",15,IF(AU9="No confiable",0,)))</f>
        <v>15</v>
      </c>
      <c r="AW9" s="75" t="s">
        <v>278</v>
      </c>
      <c r="AX9" s="75">
        <f t="shared" ref="AX9:AX18" si="6">IF(AW9="","",IF(AW9="Se investigan y  resuelven oportunamente",15,IF(AW9="No se investigan y resuelven oportunamente",0,)))</f>
        <v>15</v>
      </c>
      <c r="AY9" s="75" t="s">
        <v>277</v>
      </c>
      <c r="AZ9" s="75">
        <f t="shared" ref="AZ9:AZ18" si="7">IF(AY9="","",IF(AY9="Completa",15,IF(AY9="Incompleta",10,IF(AY9="No existe",0,))))</f>
        <v>15</v>
      </c>
      <c r="BA9" s="76">
        <f t="shared" ref="BA9:BA15" si="8">SUM(AN9,AP9,AR9,AT9,AV9,AX9,AZ9)</f>
        <v>100</v>
      </c>
      <c r="BB9" s="75" t="str">
        <f t="shared" ref="BB9:BB15" si="9">IF(BA9&gt;=96,"Fuerte",IF(AND(BA9&gt;=86, BA9&lt;96),"Moderado",IF(BA9&lt;86,"Débil")))</f>
        <v>Fuerte</v>
      </c>
      <c r="BC9" s="75" t="s">
        <v>276</v>
      </c>
      <c r="BD9" s="75">
        <f t="shared" ref="BD9:BD15" si="10">VALUE(IF(OR(AND(BB9="Fuerte",BC9="Fuerte")),"100",IF(OR(AND(BB9="Fuerte",BC9="Moderado"),AND(BB9="Moderado",BC9="Fuerte"),AND(BB9="Moderado",BC9="Moderado")),"50",IF(OR(AND(BB9="Fuerte",BC9="Débil"),AND(BB9="Moderado",BC9="Débil"),AND(BB9="Débil",BC9="Fuerte"),AND(BB9="Débil",BC9="Moderado"),AND(BB9="Débil",BC9="Débil")),"0",))))</f>
        <v>100</v>
      </c>
      <c r="BE9" s="77" t="str">
        <f t="shared" ref="BE9:BE15" si="11">IF(BD9=100,"Fuerte",IF(BD9=50,"Moderado",IF(BD9=0,"Débil")))</f>
        <v>Fuerte</v>
      </c>
      <c r="BF9" s="800">
        <f>AVERAGE(BD9:BD11)</f>
        <v>100</v>
      </c>
      <c r="BG9" s="800" t="str">
        <f>IF(BF9=100,"Fuerte",IF(AND(BF9&lt;=99, BF9&gt;=50),"Moderado",IF(BF9&lt;50,"Débil")))</f>
        <v>Fuerte</v>
      </c>
      <c r="BH9" s="798">
        <f>IF(BG9="Fuerte",(J9-2),IF(BG9="Moderado",(J9-1), IF(BG9="Débil",((J9-0)))))</f>
        <v>2</v>
      </c>
      <c r="BI9" s="798" t="str">
        <f>IF(BH9&lt;=0,"Rara vez",IF(BH9=1,"Rara vez",IF(BH9=2,"Improbable",IF(BH9=3,"Posible",IF(BH9=4,"Probable",IF(BH9=5,"Casi Seguro"))))))</f>
        <v>Improbable</v>
      </c>
      <c r="BJ9" s="799">
        <f>IF(BI9="","",IF(BI9="Rara vez",0.2,IF(BI9="Improbable",0.4,IF(BI9="Posible",0.6,IF(BI9="Probable",0.8,IF(BI9="Casi seguro",1,))))))</f>
        <v>0.4</v>
      </c>
      <c r="BK9" s="798" t="str">
        <f>IFERROR(IF(AG9=5,"Moderado",IF(AG9=10,"Mayor",IF(AG9=20,"Catastrófico",0))),"")</f>
        <v>Catastrófico</v>
      </c>
      <c r="BL9" s="799">
        <f>IF(AH9="","",IF(AH9="Moderado",0.6,IF(AH9="Mayor",0.8,IF(AH9="Catastrófico",1,))))</f>
        <v>1</v>
      </c>
      <c r="BM9" s="798" t="str">
        <f>IF(OR(AND(KBH9="Rara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384"/>
      <c r="BO9" s="385" t="s">
        <v>677</v>
      </c>
      <c r="BP9" s="386" t="s">
        <v>839</v>
      </c>
      <c r="BQ9" s="387" t="s">
        <v>840</v>
      </c>
      <c r="BR9" s="388" t="s">
        <v>664</v>
      </c>
      <c r="BS9" s="389" t="s">
        <v>841</v>
      </c>
      <c r="BT9" s="390">
        <v>45413</v>
      </c>
      <c r="BU9" s="391">
        <v>45657</v>
      </c>
      <c r="BV9" s="392">
        <v>4852</v>
      </c>
      <c r="BW9" s="393"/>
      <c r="BX9" s="85"/>
      <c r="BY9" s="85"/>
      <c r="BZ9" s="85"/>
      <c r="CA9" s="85"/>
      <c r="CB9" s="85"/>
      <c r="CC9" s="85"/>
      <c r="CD9" s="85"/>
      <c r="CE9" s="85"/>
      <c r="CF9" s="85"/>
      <c r="CG9" s="85"/>
      <c r="CH9" s="85"/>
      <c r="CI9" s="85"/>
      <c r="CJ9" s="85"/>
      <c r="CK9" s="85"/>
      <c r="CL9" s="85"/>
      <c r="CM9" s="85"/>
      <c r="CN9" s="85"/>
      <c r="CO9" s="85"/>
      <c r="CP9" s="85"/>
      <c r="CQ9" s="85"/>
    </row>
    <row r="10" spans="1:95" ht="125.25" customHeight="1">
      <c r="A10" s="743"/>
      <c r="B10" s="743"/>
      <c r="C10" s="743"/>
      <c r="D10" s="743"/>
      <c r="E10" s="86"/>
      <c r="F10" s="86"/>
      <c r="G10" s="743"/>
      <c r="H10" s="743"/>
      <c r="I10" s="71" t="s">
        <v>295</v>
      </c>
      <c r="J10" s="764"/>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2">
        <f t="shared" si="0"/>
        <v>5</v>
      </c>
      <c r="AH10" s="743"/>
      <c r="AI10" s="743"/>
      <c r="AJ10" s="743"/>
      <c r="AK10" s="73">
        <v>2</v>
      </c>
      <c r="AL10" s="74" t="s">
        <v>842</v>
      </c>
      <c r="AM10" s="75" t="s">
        <v>283</v>
      </c>
      <c r="AN10" s="75">
        <f t="shared" si="1"/>
        <v>15</v>
      </c>
      <c r="AO10" s="75" t="s">
        <v>282</v>
      </c>
      <c r="AP10" s="75">
        <f t="shared" si="2"/>
        <v>15</v>
      </c>
      <c r="AQ10" s="75" t="s">
        <v>281</v>
      </c>
      <c r="AR10" s="75">
        <f t="shared" si="3"/>
        <v>15</v>
      </c>
      <c r="AS10" s="75" t="s">
        <v>315</v>
      </c>
      <c r="AT10" s="75">
        <f t="shared" si="4"/>
        <v>10</v>
      </c>
      <c r="AU10" s="75" t="s">
        <v>279</v>
      </c>
      <c r="AV10" s="75">
        <f t="shared" si="5"/>
        <v>15</v>
      </c>
      <c r="AW10" s="75" t="s">
        <v>278</v>
      </c>
      <c r="AX10" s="75">
        <f t="shared" si="6"/>
        <v>15</v>
      </c>
      <c r="AY10" s="75" t="s">
        <v>277</v>
      </c>
      <c r="AZ10" s="75">
        <f t="shared" si="7"/>
        <v>15</v>
      </c>
      <c r="BA10" s="76">
        <f t="shared" si="8"/>
        <v>100</v>
      </c>
      <c r="BB10" s="75" t="str">
        <f t="shared" si="9"/>
        <v>Fuerte</v>
      </c>
      <c r="BC10" s="75" t="s">
        <v>276</v>
      </c>
      <c r="BD10" s="75">
        <f t="shared" si="10"/>
        <v>100</v>
      </c>
      <c r="BE10" s="77" t="str">
        <f t="shared" si="11"/>
        <v>Fuerte</v>
      </c>
      <c r="BF10" s="743"/>
      <c r="BG10" s="743"/>
      <c r="BH10" s="743"/>
      <c r="BI10" s="743"/>
      <c r="BJ10" s="743"/>
      <c r="BK10" s="743"/>
      <c r="BL10" s="743"/>
      <c r="BM10" s="743"/>
      <c r="BN10" s="384"/>
      <c r="BO10" s="385" t="s">
        <v>843</v>
      </c>
      <c r="BP10" s="387" t="s">
        <v>839</v>
      </c>
      <c r="BQ10" s="386" t="s">
        <v>840</v>
      </c>
      <c r="BR10" s="387" t="s">
        <v>664</v>
      </c>
      <c r="BS10" s="386" t="s">
        <v>841</v>
      </c>
      <c r="BT10" s="394">
        <v>45413</v>
      </c>
      <c r="BU10" s="395">
        <v>45657</v>
      </c>
      <c r="BV10" s="396">
        <v>4852</v>
      </c>
      <c r="BW10" s="393"/>
      <c r="BX10" s="87"/>
      <c r="BY10" s="87"/>
      <c r="BZ10" s="87"/>
      <c r="CA10" s="87"/>
      <c r="CB10" s="87"/>
      <c r="CC10" s="87"/>
      <c r="CD10" s="87"/>
      <c r="CE10" s="87"/>
      <c r="CF10" s="87"/>
      <c r="CG10" s="87"/>
      <c r="CH10" s="87"/>
      <c r="CI10" s="87"/>
      <c r="CJ10" s="87"/>
      <c r="CK10" s="87"/>
      <c r="CL10" s="87"/>
      <c r="CM10" s="87"/>
      <c r="CN10" s="87"/>
      <c r="CO10" s="87"/>
      <c r="CP10" s="87"/>
      <c r="CQ10" s="87"/>
    </row>
    <row r="11" spans="1:95" ht="103.5" customHeight="1">
      <c r="A11" s="743"/>
      <c r="B11" s="743"/>
      <c r="C11" s="743"/>
      <c r="D11" s="743"/>
      <c r="E11" s="86"/>
      <c r="F11" s="86"/>
      <c r="G11" s="743"/>
      <c r="H11" s="743"/>
      <c r="I11" s="71" t="s">
        <v>296</v>
      </c>
      <c r="J11" s="764"/>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2">
        <f t="shared" si="0"/>
        <v>5</v>
      </c>
      <c r="AH11" s="743"/>
      <c r="AI11" s="743"/>
      <c r="AJ11" s="743"/>
      <c r="AK11" s="73">
        <v>3</v>
      </c>
      <c r="AL11" s="74" t="s">
        <v>844</v>
      </c>
      <c r="AM11" s="75" t="s">
        <v>283</v>
      </c>
      <c r="AN11" s="75">
        <f t="shared" si="1"/>
        <v>15</v>
      </c>
      <c r="AO11" s="75" t="s">
        <v>282</v>
      </c>
      <c r="AP11" s="75">
        <f t="shared" si="2"/>
        <v>15</v>
      </c>
      <c r="AQ11" s="75" t="s">
        <v>281</v>
      </c>
      <c r="AR11" s="75">
        <f t="shared" si="3"/>
        <v>15</v>
      </c>
      <c r="AS11" s="75" t="s">
        <v>315</v>
      </c>
      <c r="AT11" s="75">
        <f t="shared" si="4"/>
        <v>10</v>
      </c>
      <c r="AU11" s="75" t="s">
        <v>279</v>
      </c>
      <c r="AV11" s="75">
        <f t="shared" si="5"/>
        <v>15</v>
      </c>
      <c r="AW11" s="75" t="s">
        <v>278</v>
      </c>
      <c r="AX11" s="75">
        <f t="shared" si="6"/>
        <v>15</v>
      </c>
      <c r="AY11" s="75" t="s">
        <v>277</v>
      </c>
      <c r="AZ11" s="75">
        <f t="shared" si="7"/>
        <v>15</v>
      </c>
      <c r="BA11" s="76">
        <f t="shared" si="8"/>
        <v>100</v>
      </c>
      <c r="BB11" s="75" t="str">
        <f t="shared" si="9"/>
        <v>Fuerte</v>
      </c>
      <c r="BC11" s="75" t="s">
        <v>276</v>
      </c>
      <c r="BD11" s="75">
        <f t="shared" si="10"/>
        <v>100</v>
      </c>
      <c r="BE11" s="77" t="str">
        <f t="shared" si="11"/>
        <v>Fuerte</v>
      </c>
      <c r="BF11" s="743"/>
      <c r="BG11" s="743"/>
      <c r="BH11" s="743"/>
      <c r="BI11" s="743"/>
      <c r="BJ11" s="743"/>
      <c r="BK11" s="743"/>
      <c r="BL11" s="743"/>
      <c r="BM11" s="743"/>
      <c r="BN11" s="384"/>
      <c r="BO11" s="397" t="s">
        <v>846</v>
      </c>
      <c r="BP11" s="398" t="s">
        <v>847</v>
      </c>
      <c r="BQ11" s="389" t="s">
        <v>675</v>
      </c>
      <c r="BR11" s="387" t="s">
        <v>674</v>
      </c>
      <c r="BS11" s="399" t="s">
        <v>841</v>
      </c>
      <c r="BT11" s="400">
        <v>45413</v>
      </c>
      <c r="BU11" s="390">
        <v>45657</v>
      </c>
      <c r="BV11" s="396">
        <v>4852</v>
      </c>
      <c r="BW11" s="401"/>
      <c r="BX11" s="87"/>
      <c r="BY11" s="87"/>
      <c r="BZ11" s="87"/>
      <c r="CA11" s="87"/>
      <c r="CB11" s="87"/>
      <c r="CC11" s="87"/>
      <c r="CD11" s="87"/>
      <c r="CE11" s="87"/>
      <c r="CF11" s="87"/>
      <c r="CG11" s="87"/>
      <c r="CH11" s="87"/>
      <c r="CI11" s="87"/>
      <c r="CJ11" s="87"/>
      <c r="CK11" s="87"/>
      <c r="CL11" s="87"/>
      <c r="CM11" s="87"/>
      <c r="CN11" s="87"/>
      <c r="CO11" s="87"/>
      <c r="CP11" s="87"/>
      <c r="CQ11" s="87"/>
    </row>
    <row r="12" spans="1:95" ht="78.75" customHeight="1">
      <c r="A12" s="759">
        <v>2</v>
      </c>
      <c r="B12" s="759" t="s">
        <v>673</v>
      </c>
      <c r="C12" s="759" t="s">
        <v>672</v>
      </c>
      <c r="D12" s="759" t="s">
        <v>671</v>
      </c>
      <c r="E12" s="88" t="s">
        <v>670</v>
      </c>
      <c r="F12" s="88" t="s">
        <v>669</v>
      </c>
      <c r="G12" s="759" t="s">
        <v>668</v>
      </c>
      <c r="H12" s="759" t="s">
        <v>317</v>
      </c>
      <c r="I12" s="89" t="s">
        <v>301</v>
      </c>
      <c r="J12" s="759">
        <v>3</v>
      </c>
      <c r="K12" s="780" t="str">
        <f>IF(J12&lt;=0,"",IF(J12=1,"Rara vez",IF(J12=2,"Improbable",IF(J12=3,"Posible",IF(J12=4,"Probable",IF(J12=5,"Casi Seguro"))))))</f>
        <v>Posible</v>
      </c>
      <c r="L12" s="782">
        <f>IF(K12="","",IF(K12="Rara vez",0.2,IF(K12="Improbable",0.4,IF(K12="Posible",0.6,IF(K12="Probable",0.8,IF(K12="Casi seguro",1,))))))</f>
        <v>0.6</v>
      </c>
      <c r="M12" s="782" t="s">
        <v>286</v>
      </c>
      <c r="N12" s="782" t="s">
        <v>286</v>
      </c>
      <c r="O12" s="782" t="s">
        <v>286</v>
      </c>
      <c r="P12" s="782" t="s">
        <v>286</v>
      </c>
      <c r="Q12" s="782" t="s">
        <v>286</v>
      </c>
      <c r="R12" s="782" t="s">
        <v>286</v>
      </c>
      <c r="S12" s="782" t="s">
        <v>285</v>
      </c>
      <c r="T12" s="782" t="s">
        <v>285</v>
      </c>
      <c r="U12" s="782" t="s">
        <v>285</v>
      </c>
      <c r="V12" s="782" t="s">
        <v>286</v>
      </c>
      <c r="W12" s="782" t="s">
        <v>286</v>
      </c>
      <c r="X12" s="782" t="s">
        <v>286</v>
      </c>
      <c r="Y12" s="782" t="s">
        <v>286</v>
      </c>
      <c r="Z12" s="782" t="s">
        <v>286</v>
      </c>
      <c r="AA12" s="782" t="s">
        <v>286</v>
      </c>
      <c r="AB12" s="782" t="s">
        <v>285</v>
      </c>
      <c r="AC12" s="782" t="s">
        <v>286</v>
      </c>
      <c r="AD12" s="782" t="s">
        <v>285</v>
      </c>
      <c r="AE12" s="782" t="s">
        <v>285</v>
      </c>
      <c r="AF12" s="801">
        <f>IF(AB12="Si","19",COUNTIF(M12:AE13,"si"))</f>
        <v>13</v>
      </c>
      <c r="AG12" s="72">
        <f t="shared" si="0"/>
        <v>20</v>
      </c>
      <c r="AH12" s="780" t="str">
        <f>IF(AG12=5,"Moderado",IF(AG12=10,"Mayor",IF(AG12=20,"Catastrófico",0)))</f>
        <v>Catastrófico</v>
      </c>
      <c r="AI12" s="782">
        <f>IF(AH12="","",IF(AH12="Leve",0.2,IF(AH12="Menor",0.4,IF(AH12="Moderado",0.6,IF(AH12="Mayor",0.8,IF(AH12="Catastrófico",1,))))))</f>
        <v>1</v>
      </c>
      <c r="AJ12" s="759"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73">
        <v>1</v>
      </c>
      <c r="AL12" s="90" t="s">
        <v>848</v>
      </c>
      <c r="AM12" s="75" t="s">
        <v>283</v>
      </c>
      <c r="AN12" s="75">
        <f t="shared" si="1"/>
        <v>15</v>
      </c>
      <c r="AO12" s="75" t="s">
        <v>282</v>
      </c>
      <c r="AP12" s="75">
        <f t="shared" si="2"/>
        <v>15</v>
      </c>
      <c r="AQ12" s="75" t="s">
        <v>281</v>
      </c>
      <c r="AR12" s="75">
        <f t="shared" si="3"/>
        <v>15</v>
      </c>
      <c r="AS12" s="75" t="s">
        <v>280</v>
      </c>
      <c r="AT12" s="75">
        <f t="shared" si="4"/>
        <v>15</v>
      </c>
      <c r="AU12" s="75" t="s">
        <v>279</v>
      </c>
      <c r="AV12" s="75">
        <f t="shared" si="5"/>
        <v>15</v>
      </c>
      <c r="AW12" s="75" t="s">
        <v>278</v>
      </c>
      <c r="AX12" s="75">
        <f t="shared" si="6"/>
        <v>15</v>
      </c>
      <c r="AY12" s="75" t="s">
        <v>277</v>
      </c>
      <c r="AZ12" s="75">
        <f t="shared" si="7"/>
        <v>15</v>
      </c>
      <c r="BA12" s="76">
        <f t="shared" si="8"/>
        <v>105</v>
      </c>
      <c r="BB12" s="75" t="str">
        <f t="shared" si="9"/>
        <v>Fuerte</v>
      </c>
      <c r="BC12" s="75" t="s">
        <v>276</v>
      </c>
      <c r="BD12" s="75">
        <f t="shared" si="10"/>
        <v>100</v>
      </c>
      <c r="BE12" s="77" t="str">
        <f t="shared" si="11"/>
        <v>Fuerte</v>
      </c>
      <c r="BF12" s="800">
        <f>AVERAGE(BD12:BD14)</f>
        <v>100</v>
      </c>
      <c r="BG12" s="800" t="str">
        <f>IF(BF12=100,"Fuerte",IF(AND(BF12&lt;=99, BF12&gt;=50),"Moderado",IF(BF12&lt;50,"Débil")))</f>
        <v>Fuerte</v>
      </c>
      <c r="BH12" s="798">
        <f>IF(BG12="Fuerte",(J12-2),IF(BG12="Moderado",(J12-1), IF(BG12="Débil",((J12-0)))))</f>
        <v>1</v>
      </c>
      <c r="BI12" s="798" t="str">
        <f>IF(BH12&lt;=0,"Rara vez",IF(BH12=1,"Rara vez",IF(BH12=2,"Improbable",IF(BH12=3,"Posible",IF(BH12=4,"Probable",IF(BH12=5,"Casi Seguro"))))))</f>
        <v>Rara vez</v>
      </c>
      <c r="BJ12" s="799">
        <f>IF(BI12="","",IF(BI12="Rara vez",0.2,IF(BI12="Improbable",0.4,IF(BI12="Posible",0.6,IF(BI12="Probable",0.8,IF(BI12="Casi seguro",1,))))))</f>
        <v>0.2</v>
      </c>
      <c r="BK12" s="798" t="str">
        <f>IFERROR(IF(AG12=5,"Moderado",IF(AG12=10,"Mayor",IF(AG12=20,"Catastrófico",0))),"")</f>
        <v>Catastrófico</v>
      </c>
      <c r="BL12" s="799">
        <f>IF(AH12="","",IF(AH12="Moderado",0.6,IF(AH12="Mayor",0.8,IF(AH12="Catastrófico",1,))))</f>
        <v>1</v>
      </c>
      <c r="BM12" s="798" t="str">
        <f>IF(OR(AND(KBH12="Rara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384"/>
      <c r="BO12" s="385" t="s">
        <v>849</v>
      </c>
      <c r="BP12" s="386" t="s">
        <v>839</v>
      </c>
      <c r="BQ12" s="387" t="s">
        <v>850</v>
      </c>
      <c r="BR12" s="402" t="s">
        <v>664</v>
      </c>
      <c r="BS12" s="389" t="s">
        <v>841</v>
      </c>
      <c r="BT12" s="403">
        <v>45413</v>
      </c>
      <c r="BU12" s="404">
        <v>45657</v>
      </c>
      <c r="BV12" s="387">
        <v>4854</v>
      </c>
      <c r="BW12" s="393"/>
      <c r="BX12" s="87"/>
      <c r="BY12" s="87"/>
      <c r="BZ12" s="87"/>
      <c r="CA12" s="87"/>
      <c r="CB12" s="87"/>
      <c r="CC12" s="87"/>
      <c r="CD12" s="87"/>
      <c r="CE12" s="87"/>
      <c r="CF12" s="87"/>
      <c r="CG12" s="87"/>
      <c r="CH12" s="87"/>
      <c r="CI12" s="87"/>
      <c r="CJ12" s="87"/>
      <c r="CK12" s="87"/>
      <c r="CL12" s="87"/>
      <c r="CM12" s="87"/>
      <c r="CN12" s="87"/>
      <c r="CO12" s="87"/>
      <c r="CP12" s="87"/>
      <c r="CQ12" s="87"/>
    </row>
    <row r="13" spans="1:95" ht="78.75" customHeight="1">
      <c r="A13" s="743"/>
      <c r="B13" s="743"/>
      <c r="C13" s="743"/>
      <c r="D13" s="743"/>
      <c r="E13" s="86"/>
      <c r="F13" s="86"/>
      <c r="G13" s="743"/>
      <c r="H13" s="743"/>
      <c r="I13" s="89" t="s">
        <v>295</v>
      </c>
      <c r="J13" s="764"/>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2">
        <f t="shared" si="0"/>
        <v>5</v>
      </c>
      <c r="AH13" s="743"/>
      <c r="AI13" s="743"/>
      <c r="AJ13" s="743"/>
      <c r="AK13" s="73">
        <v>2</v>
      </c>
      <c r="AL13" s="74" t="s">
        <v>851</v>
      </c>
      <c r="AM13" s="75" t="s">
        <v>283</v>
      </c>
      <c r="AN13" s="75">
        <f t="shared" si="1"/>
        <v>15</v>
      </c>
      <c r="AO13" s="75" t="s">
        <v>282</v>
      </c>
      <c r="AP13" s="75">
        <f t="shared" si="2"/>
        <v>15</v>
      </c>
      <c r="AQ13" s="75" t="s">
        <v>281</v>
      </c>
      <c r="AR13" s="75">
        <f t="shared" si="3"/>
        <v>15</v>
      </c>
      <c r="AS13" s="75" t="s">
        <v>280</v>
      </c>
      <c r="AT13" s="75">
        <f t="shared" si="4"/>
        <v>15</v>
      </c>
      <c r="AU13" s="75" t="s">
        <v>279</v>
      </c>
      <c r="AV13" s="75">
        <f t="shared" si="5"/>
        <v>15</v>
      </c>
      <c r="AW13" s="75" t="s">
        <v>278</v>
      </c>
      <c r="AX13" s="75">
        <f t="shared" si="6"/>
        <v>15</v>
      </c>
      <c r="AY13" s="75" t="s">
        <v>277</v>
      </c>
      <c r="AZ13" s="75">
        <f t="shared" si="7"/>
        <v>15</v>
      </c>
      <c r="BA13" s="76">
        <f t="shared" si="8"/>
        <v>105</v>
      </c>
      <c r="BB13" s="75" t="str">
        <f t="shared" si="9"/>
        <v>Fuerte</v>
      </c>
      <c r="BC13" s="75" t="s">
        <v>276</v>
      </c>
      <c r="BD13" s="75">
        <f t="shared" si="10"/>
        <v>100</v>
      </c>
      <c r="BE13" s="77" t="str">
        <f t="shared" si="11"/>
        <v>Fuerte</v>
      </c>
      <c r="BF13" s="743"/>
      <c r="BG13" s="743"/>
      <c r="BH13" s="743"/>
      <c r="BI13" s="743"/>
      <c r="BJ13" s="743"/>
      <c r="BK13" s="743"/>
      <c r="BL13" s="743"/>
      <c r="BM13" s="743"/>
      <c r="BN13" s="405"/>
      <c r="BO13" s="406" t="s">
        <v>1035</v>
      </c>
      <c r="BP13" s="389" t="s">
        <v>839</v>
      </c>
      <c r="BQ13" s="387" t="s">
        <v>850</v>
      </c>
      <c r="BR13" s="396" t="s">
        <v>664</v>
      </c>
      <c r="BS13" s="387" t="s">
        <v>841</v>
      </c>
      <c r="BT13" s="390">
        <v>45413</v>
      </c>
      <c r="BU13" s="407">
        <v>45657</v>
      </c>
      <c r="BV13" s="386">
        <v>4854</v>
      </c>
      <c r="BW13" s="408"/>
      <c r="BX13" s="87"/>
      <c r="BY13" s="87"/>
      <c r="BZ13" s="87"/>
      <c r="CA13" s="87"/>
      <c r="CB13" s="87"/>
      <c r="CC13" s="87"/>
      <c r="CD13" s="87"/>
      <c r="CE13" s="87"/>
      <c r="CF13" s="87"/>
      <c r="CG13" s="87"/>
      <c r="CH13" s="87"/>
      <c r="CI13" s="87"/>
      <c r="CJ13" s="87"/>
      <c r="CK13" s="87"/>
      <c r="CL13" s="87"/>
      <c r="CM13" s="87"/>
      <c r="CN13" s="87"/>
      <c r="CO13" s="87"/>
      <c r="CP13" s="87"/>
      <c r="CQ13" s="87"/>
    </row>
    <row r="14" spans="1:95" ht="78.75" customHeight="1">
      <c r="A14" s="743"/>
      <c r="B14" s="743"/>
      <c r="C14" s="743"/>
      <c r="D14" s="743"/>
      <c r="E14" s="86"/>
      <c r="F14" s="86"/>
      <c r="G14" s="743"/>
      <c r="H14" s="743"/>
      <c r="I14" s="89" t="s">
        <v>296</v>
      </c>
      <c r="J14" s="764"/>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2">
        <f t="shared" si="0"/>
        <v>5</v>
      </c>
      <c r="AH14" s="743"/>
      <c r="AI14" s="743"/>
      <c r="AJ14" s="743"/>
      <c r="AK14" s="73">
        <v>3</v>
      </c>
      <c r="AL14" s="74" t="s">
        <v>854</v>
      </c>
      <c r="AM14" s="75" t="s">
        <v>283</v>
      </c>
      <c r="AN14" s="75">
        <f t="shared" si="1"/>
        <v>15</v>
      </c>
      <c r="AO14" s="75" t="s">
        <v>282</v>
      </c>
      <c r="AP14" s="75">
        <f t="shared" si="2"/>
        <v>15</v>
      </c>
      <c r="AQ14" s="75" t="s">
        <v>281</v>
      </c>
      <c r="AR14" s="75">
        <f t="shared" si="3"/>
        <v>15</v>
      </c>
      <c r="AS14" s="75" t="s">
        <v>315</v>
      </c>
      <c r="AT14" s="75">
        <f t="shared" si="4"/>
        <v>10</v>
      </c>
      <c r="AU14" s="75" t="s">
        <v>279</v>
      </c>
      <c r="AV14" s="75">
        <f t="shared" si="5"/>
        <v>15</v>
      </c>
      <c r="AW14" s="75" t="s">
        <v>278</v>
      </c>
      <c r="AX14" s="75">
        <f t="shared" si="6"/>
        <v>15</v>
      </c>
      <c r="AY14" s="75" t="s">
        <v>277</v>
      </c>
      <c r="AZ14" s="75">
        <f t="shared" si="7"/>
        <v>15</v>
      </c>
      <c r="BA14" s="76">
        <f t="shared" si="8"/>
        <v>100</v>
      </c>
      <c r="BB14" s="75" t="str">
        <f t="shared" si="9"/>
        <v>Fuerte</v>
      </c>
      <c r="BC14" s="75" t="s">
        <v>276</v>
      </c>
      <c r="BD14" s="75">
        <f t="shared" si="10"/>
        <v>100</v>
      </c>
      <c r="BE14" s="77" t="str">
        <f t="shared" si="11"/>
        <v>Fuerte</v>
      </c>
      <c r="BF14" s="743"/>
      <c r="BG14" s="743"/>
      <c r="BH14" s="743"/>
      <c r="BI14" s="743"/>
      <c r="BJ14" s="743"/>
      <c r="BK14" s="743"/>
      <c r="BL14" s="743"/>
      <c r="BM14" s="743"/>
      <c r="BN14" s="384"/>
      <c r="BO14" s="385" t="s">
        <v>855</v>
      </c>
      <c r="BP14" s="389" t="s">
        <v>856</v>
      </c>
      <c r="BQ14" s="387" t="s">
        <v>665</v>
      </c>
      <c r="BR14" s="399" t="s">
        <v>664</v>
      </c>
      <c r="BS14" s="399" t="s">
        <v>841</v>
      </c>
      <c r="BT14" s="390">
        <v>45413</v>
      </c>
      <c r="BU14" s="390">
        <v>45657</v>
      </c>
      <c r="BV14" s="388">
        <v>4854</v>
      </c>
      <c r="BW14" s="409"/>
      <c r="BX14" s="87"/>
      <c r="BY14" s="87"/>
      <c r="BZ14" s="87"/>
      <c r="CA14" s="87"/>
      <c r="CB14" s="87"/>
      <c r="CC14" s="87"/>
      <c r="CD14" s="87"/>
      <c r="CE14" s="87"/>
      <c r="CF14" s="87"/>
      <c r="CG14" s="87"/>
      <c r="CH14" s="87"/>
      <c r="CI14" s="87"/>
      <c r="CJ14" s="87"/>
      <c r="CK14" s="87"/>
      <c r="CL14" s="87"/>
      <c r="CM14" s="87"/>
      <c r="CN14" s="87"/>
      <c r="CO14" s="87"/>
      <c r="CP14" s="87"/>
      <c r="CQ14" s="87"/>
    </row>
    <row r="15" spans="1:95" ht="148.5">
      <c r="A15" s="802">
        <v>3</v>
      </c>
      <c r="B15" s="802" t="s">
        <v>663</v>
      </c>
      <c r="C15" s="802" t="s">
        <v>662</v>
      </c>
      <c r="D15" s="802" t="s">
        <v>661</v>
      </c>
      <c r="E15" s="805" t="s">
        <v>857</v>
      </c>
      <c r="F15" s="805" t="s">
        <v>858</v>
      </c>
      <c r="G15" s="810" t="s">
        <v>859</v>
      </c>
      <c r="H15" s="810" t="s">
        <v>317</v>
      </c>
      <c r="I15" s="92" t="s">
        <v>301</v>
      </c>
      <c r="J15" s="812">
        <v>2</v>
      </c>
      <c r="K15" s="814" t="str">
        <f>IF(J15&lt;=0,"",IF(J15=1,"Rara vez",IF(J15=2,"Improbable",IF(J15=3,"Posible",IF(J15=4,"Probable",IF(J15=5,"Casi Seguro"))))))</f>
        <v>Improbable</v>
      </c>
      <c r="L15" s="808">
        <f>IF(K15="","",IF(K15="Rara vez",0.2,IF(K15="Improbable",0.4,IF(K15="Posible",0.6,IF(K15="Probable",0.8,IF(K15="Casi seguro",1,))))))</f>
        <v>0.4</v>
      </c>
      <c r="M15" s="808" t="s">
        <v>286</v>
      </c>
      <c r="N15" s="808" t="s">
        <v>286</v>
      </c>
      <c r="O15" s="808" t="s">
        <v>286</v>
      </c>
      <c r="P15" s="808" t="s">
        <v>286</v>
      </c>
      <c r="Q15" s="808" t="s">
        <v>286</v>
      </c>
      <c r="R15" s="808" t="s">
        <v>285</v>
      </c>
      <c r="S15" s="808" t="s">
        <v>285</v>
      </c>
      <c r="T15" s="808" t="s">
        <v>285</v>
      </c>
      <c r="U15" s="808" t="s">
        <v>285</v>
      </c>
      <c r="V15" s="808" t="s">
        <v>286</v>
      </c>
      <c r="W15" s="808" t="s">
        <v>285</v>
      </c>
      <c r="X15" s="808" t="s">
        <v>286</v>
      </c>
      <c r="Y15" s="808" t="s">
        <v>285</v>
      </c>
      <c r="Z15" s="808" t="s">
        <v>285</v>
      </c>
      <c r="AA15" s="808" t="s">
        <v>286</v>
      </c>
      <c r="AB15" s="808" t="s">
        <v>285</v>
      </c>
      <c r="AC15" s="808" t="s">
        <v>286</v>
      </c>
      <c r="AD15" s="808" t="s">
        <v>285</v>
      </c>
      <c r="AE15" s="808" t="s">
        <v>285</v>
      </c>
      <c r="AF15" s="826">
        <f>IF(AB15="Si","19",COUNTIF(M15:AE16,"si"))</f>
        <v>9</v>
      </c>
      <c r="AG15" s="93">
        <f t="shared" si="0"/>
        <v>10</v>
      </c>
      <c r="AH15" s="814" t="str">
        <f>IF(AG15=5,"Moderado",IF(AG15=10,"Mayor",IF(AG15=20,"Catastrófico",0)))</f>
        <v>Mayor</v>
      </c>
      <c r="AI15" s="808">
        <f>IF(AH15="","",IF(AH15="Moderado",0.6,IF(AH15="Mayor",0.8,IF(AH15="Catastrófico",1,))))</f>
        <v>0.8</v>
      </c>
      <c r="AJ15" s="814"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94">
        <v>1</v>
      </c>
      <c r="AL15" s="95" t="s">
        <v>860</v>
      </c>
      <c r="AM15" s="96" t="s">
        <v>283</v>
      </c>
      <c r="AN15" s="96">
        <f t="shared" si="1"/>
        <v>15</v>
      </c>
      <c r="AO15" s="96" t="s">
        <v>282</v>
      </c>
      <c r="AP15" s="96">
        <f t="shared" si="2"/>
        <v>15</v>
      </c>
      <c r="AQ15" s="96" t="s">
        <v>281</v>
      </c>
      <c r="AR15" s="96">
        <f t="shared" si="3"/>
        <v>15</v>
      </c>
      <c r="AS15" s="96" t="s">
        <v>280</v>
      </c>
      <c r="AT15" s="96">
        <f t="shared" si="4"/>
        <v>15</v>
      </c>
      <c r="AU15" s="96" t="s">
        <v>279</v>
      </c>
      <c r="AV15" s="96">
        <f t="shared" si="5"/>
        <v>15</v>
      </c>
      <c r="AW15" s="97" t="s">
        <v>278</v>
      </c>
      <c r="AX15" s="96">
        <f t="shared" si="6"/>
        <v>15</v>
      </c>
      <c r="AY15" s="97" t="s">
        <v>277</v>
      </c>
      <c r="AZ15" s="96">
        <f t="shared" si="7"/>
        <v>15</v>
      </c>
      <c r="BA15" s="98">
        <f t="shared" si="8"/>
        <v>105</v>
      </c>
      <c r="BB15" s="96" t="str">
        <f t="shared" si="9"/>
        <v>Fuerte</v>
      </c>
      <c r="BC15" s="96" t="s">
        <v>276</v>
      </c>
      <c r="BD15" s="96">
        <f t="shared" si="10"/>
        <v>100</v>
      </c>
      <c r="BE15" s="96" t="str">
        <f t="shared" si="11"/>
        <v>Fuerte</v>
      </c>
      <c r="BF15" s="823">
        <f>AVERAGE(BD15:BD15)</f>
        <v>100</v>
      </c>
      <c r="BG15" s="823" t="str">
        <f>IF(BF15=100,"Fuerte",IF(AND(BF15&lt;=99, BF15&gt;=50),"Moderado",IF(BF15&lt;50,"Débil")))</f>
        <v>Fuerte</v>
      </c>
      <c r="BH15" s="824">
        <f>IF(BG15="Fuerte",(J15-2),IF(BG15="Moderado",(J15-1), IF(BG15="Débil",((J15-0)))))</f>
        <v>0</v>
      </c>
      <c r="BI15" s="824" t="str">
        <f>IF(BH15&lt;=0,"Rara vez",IF(BH15=1,"Rara vez",IF(BH15=2,"Improbable",IF(BH15=3,"Posible",IF(BH15=4,"Probable",IF(BH15=5,"Casi Seguro"))))))</f>
        <v>Rara vez</v>
      </c>
      <c r="BJ15" s="825">
        <f>IF(BI15="","",IF(BI15="Rara vez",0.2,IF(BI15="Improbable",0.4,IF(BI15="Posible",0.6,IF(BI15="Probable",0.8,IF(BI15="Casi seguro",1,))))))</f>
        <v>0.2</v>
      </c>
      <c r="BK15" s="824" t="str">
        <f>IFERROR(IF(AG15=5,"Moderado",IF(AG15=10,"Mayor",IF(AG15=20,"Catastrófico",0))),"")</f>
        <v>Mayor</v>
      </c>
      <c r="BL15" s="825">
        <f>IF(AH15="","",IF(AH15="Moderado",0.6,IF(AH15="Mayor",0.8,IF(AH15="Catastrófico",1,))))</f>
        <v>0.8</v>
      </c>
      <c r="BM15" s="815" t="str">
        <f>IF(OR(AND(KBH15="Rara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411" t="s">
        <v>314</v>
      </c>
      <c r="BO15" s="412" t="s">
        <v>660</v>
      </c>
      <c r="BP15" s="413" t="s">
        <v>861</v>
      </c>
      <c r="BQ15" s="410" t="s">
        <v>862</v>
      </c>
      <c r="BR15" s="410" t="s">
        <v>863</v>
      </c>
      <c r="BS15" s="414" t="s">
        <v>861</v>
      </c>
      <c r="BT15" s="415">
        <v>45421</v>
      </c>
      <c r="BU15" s="416">
        <v>45657</v>
      </c>
      <c r="BV15" s="406">
        <v>4781</v>
      </c>
      <c r="BW15" s="417"/>
      <c r="BX15" s="87"/>
      <c r="BY15" s="87"/>
      <c r="BZ15" s="87"/>
      <c r="CA15" s="87"/>
      <c r="CB15" s="87"/>
      <c r="CC15" s="87"/>
      <c r="CD15" s="87"/>
      <c r="CE15" s="87"/>
      <c r="CF15" s="87"/>
      <c r="CG15" s="87"/>
      <c r="CH15" s="87"/>
      <c r="CI15" s="87"/>
      <c r="CJ15" s="87"/>
      <c r="CK15" s="87"/>
      <c r="CL15" s="87"/>
      <c r="CM15" s="87"/>
      <c r="CN15" s="87"/>
      <c r="CO15" s="87"/>
      <c r="CP15" s="87"/>
      <c r="CQ15" s="87"/>
    </row>
    <row r="16" spans="1:95" ht="78.75" customHeight="1">
      <c r="A16" s="803"/>
      <c r="B16" s="803"/>
      <c r="C16" s="803"/>
      <c r="D16" s="803"/>
      <c r="E16" s="806"/>
      <c r="F16" s="806"/>
      <c r="G16" s="811"/>
      <c r="H16" s="811"/>
      <c r="I16" s="103" t="s">
        <v>296</v>
      </c>
      <c r="J16" s="813"/>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104">
        <f t="shared" si="0"/>
        <v>5</v>
      </c>
      <c r="AH16" s="809"/>
      <c r="AI16" s="809"/>
      <c r="AJ16" s="809"/>
      <c r="AK16" s="105">
        <v>2</v>
      </c>
      <c r="AL16" s="106" t="s">
        <v>308</v>
      </c>
      <c r="AM16" s="107"/>
      <c r="AN16" s="107"/>
      <c r="AO16" s="107"/>
      <c r="AP16" s="107"/>
      <c r="AQ16" s="107"/>
      <c r="AR16" s="107"/>
      <c r="AS16" s="107"/>
      <c r="AT16" s="107"/>
      <c r="AU16" s="107"/>
      <c r="AV16" s="107"/>
      <c r="AW16" s="107"/>
      <c r="AX16" s="107"/>
      <c r="AY16" s="107"/>
      <c r="AZ16" s="107"/>
      <c r="BA16" s="108"/>
      <c r="BB16" s="107"/>
      <c r="BC16" s="107"/>
      <c r="BD16" s="107"/>
      <c r="BE16" s="107"/>
      <c r="BF16" s="809"/>
      <c r="BG16" s="809"/>
      <c r="BH16" s="809"/>
      <c r="BI16" s="809"/>
      <c r="BJ16" s="809"/>
      <c r="BK16" s="809"/>
      <c r="BL16" s="809"/>
      <c r="BM16" s="809"/>
      <c r="BN16" s="109"/>
      <c r="BO16" s="418"/>
      <c r="BP16" s="418"/>
      <c r="BQ16" s="418"/>
      <c r="BR16" s="418"/>
      <c r="BS16" s="420"/>
      <c r="BT16" s="418"/>
      <c r="BU16" s="406"/>
      <c r="BV16" s="406"/>
      <c r="BW16" s="192"/>
      <c r="BX16" s="87"/>
      <c r="BY16" s="87"/>
      <c r="BZ16" s="87"/>
      <c r="CA16" s="87"/>
      <c r="CB16" s="87"/>
      <c r="CC16" s="87"/>
      <c r="CD16" s="87"/>
      <c r="CE16" s="87"/>
      <c r="CF16" s="87"/>
      <c r="CG16" s="87"/>
      <c r="CH16" s="87"/>
      <c r="CI16" s="87"/>
      <c r="CJ16" s="87"/>
      <c r="CK16" s="87"/>
      <c r="CL16" s="87"/>
      <c r="CM16" s="87"/>
      <c r="CN16" s="87"/>
      <c r="CO16" s="87"/>
      <c r="CP16" s="87"/>
      <c r="CQ16" s="87"/>
    </row>
    <row r="17" spans="1:95" ht="78.75" customHeight="1">
      <c r="A17" s="803"/>
      <c r="B17" s="803"/>
      <c r="C17" s="803"/>
      <c r="D17" s="803"/>
      <c r="E17" s="807"/>
      <c r="F17" s="807"/>
      <c r="G17" s="811"/>
      <c r="H17" s="811"/>
      <c r="I17" s="103" t="s">
        <v>295</v>
      </c>
      <c r="J17" s="813"/>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104">
        <f t="shared" si="0"/>
        <v>5</v>
      </c>
      <c r="AH17" s="809"/>
      <c r="AI17" s="809"/>
      <c r="AJ17" s="809"/>
      <c r="AK17" s="105">
        <v>3</v>
      </c>
      <c r="AL17" s="106" t="s">
        <v>308</v>
      </c>
      <c r="AM17" s="109"/>
      <c r="AN17" s="109" t="str">
        <f t="shared" si="1"/>
        <v/>
      </c>
      <c r="AO17" s="109"/>
      <c r="AP17" s="109" t="str">
        <f t="shared" si="2"/>
        <v/>
      </c>
      <c r="AQ17" s="109"/>
      <c r="AR17" s="109" t="str">
        <f t="shared" si="3"/>
        <v/>
      </c>
      <c r="AS17" s="109"/>
      <c r="AT17" s="109" t="str">
        <f t="shared" si="4"/>
        <v/>
      </c>
      <c r="AU17" s="109"/>
      <c r="AV17" s="109" t="str">
        <f t="shared" si="5"/>
        <v/>
      </c>
      <c r="AW17" s="112"/>
      <c r="AX17" s="109" t="str">
        <f t="shared" si="6"/>
        <v/>
      </c>
      <c r="AY17" s="112"/>
      <c r="AZ17" s="109" t="str">
        <f t="shared" si="7"/>
        <v/>
      </c>
      <c r="BA17" s="113"/>
      <c r="BB17" s="109"/>
      <c r="BC17" s="109"/>
      <c r="BD17" s="109"/>
      <c r="BE17" s="109"/>
      <c r="BF17" s="809"/>
      <c r="BG17" s="809"/>
      <c r="BH17" s="809"/>
      <c r="BI17" s="809"/>
      <c r="BJ17" s="809"/>
      <c r="BK17" s="809"/>
      <c r="BL17" s="809"/>
      <c r="BM17" s="809"/>
      <c r="BN17" s="109"/>
      <c r="BO17" s="418"/>
      <c r="BP17" s="421"/>
      <c r="BQ17" s="421"/>
      <c r="BR17" s="421"/>
      <c r="BS17" s="422"/>
      <c r="BT17" s="420"/>
      <c r="BU17" s="421"/>
      <c r="BV17" s="423"/>
      <c r="BW17" s="114"/>
      <c r="BX17" s="87"/>
      <c r="BY17" s="87"/>
      <c r="BZ17" s="87"/>
      <c r="CA17" s="87"/>
      <c r="CB17" s="87"/>
      <c r="CC17" s="87"/>
      <c r="CD17" s="87"/>
      <c r="CE17" s="87"/>
      <c r="CF17" s="87"/>
      <c r="CG17" s="87"/>
      <c r="CH17" s="87"/>
      <c r="CI17" s="87"/>
      <c r="CJ17" s="87"/>
      <c r="CK17" s="87"/>
      <c r="CL17" s="87"/>
      <c r="CM17" s="87"/>
      <c r="CN17" s="87"/>
      <c r="CO17" s="87"/>
      <c r="CP17" s="87"/>
      <c r="CQ17" s="87"/>
    </row>
    <row r="18" spans="1:95" ht="219" customHeight="1">
      <c r="A18" s="803"/>
      <c r="B18" s="803"/>
      <c r="C18" s="803"/>
      <c r="D18" s="803"/>
      <c r="E18" s="806" t="s">
        <v>857</v>
      </c>
      <c r="F18" s="806" t="s">
        <v>864</v>
      </c>
      <c r="G18" s="803" t="s">
        <v>865</v>
      </c>
      <c r="H18" s="803" t="s">
        <v>317</v>
      </c>
      <c r="I18" s="103" t="s">
        <v>301</v>
      </c>
      <c r="J18" s="818">
        <v>1</v>
      </c>
      <c r="K18" s="820" t="str">
        <f>IF(J18&lt;=0,"",IF(J18=1,"Rara vez",IF(J18=2,"Improbable",IF(J18=3,"Posible",IF(J18=4,"Probable",IF(J18=5,"Casi Seguro"))))))</f>
        <v>Rara vez</v>
      </c>
      <c r="L18" s="822">
        <f>IF(K18="","",IF(K18="Rara vez",0.2,IF(K18="Improbable",0.4,IF(K18="Posible",0.6,IF(K18="Probable",0.8,IF(K18="Casi seguro",1,))))))</f>
        <v>0.2</v>
      </c>
      <c r="M18" s="822" t="s">
        <v>286</v>
      </c>
      <c r="N18" s="822" t="s">
        <v>286</v>
      </c>
      <c r="O18" s="822" t="s">
        <v>286</v>
      </c>
      <c r="P18" s="822" t="s">
        <v>286</v>
      </c>
      <c r="Q18" s="822" t="s">
        <v>286</v>
      </c>
      <c r="R18" s="822" t="s">
        <v>285</v>
      </c>
      <c r="S18" s="822" t="s">
        <v>286</v>
      </c>
      <c r="T18" s="822" t="s">
        <v>285</v>
      </c>
      <c r="U18" s="822" t="s">
        <v>286</v>
      </c>
      <c r="V18" s="822" t="s">
        <v>286</v>
      </c>
      <c r="W18" s="822" t="s">
        <v>285</v>
      </c>
      <c r="X18" s="822" t="s">
        <v>286</v>
      </c>
      <c r="Y18" s="822" t="s">
        <v>285</v>
      </c>
      <c r="Z18" s="822" t="s">
        <v>285</v>
      </c>
      <c r="AA18" s="822" t="s">
        <v>286</v>
      </c>
      <c r="AB18" s="822" t="s">
        <v>285</v>
      </c>
      <c r="AC18" s="822" t="s">
        <v>286</v>
      </c>
      <c r="AD18" s="822" t="s">
        <v>285</v>
      </c>
      <c r="AE18" s="822" t="s">
        <v>285</v>
      </c>
      <c r="AF18" s="833">
        <f>IF(AB18="Si","19",COUNTIF(M18:AE19,"si"))</f>
        <v>11</v>
      </c>
      <c r="AG18" s="104">
        <f t="shared" si="0"/>
        <v>10</v>
      </c>
      <c r="AH18" s="820" t="str">
        <f>IF(AG18=5,"Moderado",IF(AG18=10,"Mayor",IF(AG18=20,"Catastrófico",0)))</f>
        <v>Mayor</v>
      </c>
      <c r="AI18" s="822">
        <f>IF(AH18="","",IF(AH18="Moderado",0.6,IF(AH18="Mayor",0.8,IF(AH18="Catastrófico",1,))))</f>
        <v>0.8</v>
      </c>
      <c r="AJ18" s="820"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Alta</v>
      </c>
      <c r="AK18" s="105">
        <v>1</v>
      </c>
      <c r="AL18" s="115" t="s">
        <v>866</v>
      </c>
      <c r="AM18" s="107" t="s">
        <v>283</v>
      </c>
      <c r="AN18" s="107">
        <f t="shared" si="1"/>
        <v>15</v>
      </c>
      <c r="AO18" s="107" t="s">
        <v>282</v>
      </c>
      <c r="AP18" s="107">
        <f t="shared" si="2"/>
        <v>15</v>
      </c>
      <c r="AQ18" s="107" t="s">
        <v>281</v>
      </c>
      <c r="AR18" s="107">
        <f t="shared" si="3"/>
        <v>15</v>
      </c>
      <c r="AS18" s="107" t="s">
        <v>315</v>
      </c>
      <c r="AT18" s="107">
        <f t="shared" si="4"/>
        <v>10</v>
      </c>
      <c r="AU18" s="107" t="s">
        <v>279</v>
      </c>
      <c r="AV18" s="107">
        <f t="shared" si="5"/>
        <v>15</v>
      </c>
      <c r="AW18" s="107" t="s">
        <v>278</v>
      </c>
      <c r="AX18" s="107">
        <f t="shared" si="6"/>
        <v>15</v>
      </c>
      <c r="AY18" s="107" t="s">
        <v>277</v>
      </c>
      <c r="AZ18" s="107">
        <f t="shared" si="7"/>
        <v>15</v>
      </c>
      <c r="BA18" s="108">
        <f t="shared" ref="BA18" si="12">SUM(AN18,AP18,AR18,AT18,AV18,AX18,AZ18)</f>
        <v>100</v>
      </c>
      <c r="BB18" s="107" t="str">
        <f t="shared" ref="BB18" si="13">IF(BA18&gt;=96,"Fuerte",IF(AND(BA18&gt;=86, BA18&lt;96),"Moderado",IF(BA18&lt;86,"Débil")))</f>
        <v>Fuerte</v>
      </c>
      <c r="BC18" s="107" t="s">
        <v>276</v>
      </c>
      <c r="BD18" s="107">
        <f t="shared" ref="BD18" si="14">VALUE(IF(OR(AND(BB18="Fuerte",BC18="Fuerte")),"100",IF(OR(AND(BB18="Fuerte",BC18="Moderado"),AND(BB18="Moderado",BC18="Fuerte"),AND(BB18="Moderado",BC18="Moderado")),"50",IF(OR(AND(BB18="Fuerte",BC18="Débil"),AND(BB18="Moderado",BC18="Débil"),AND(BB18="Débil",BC18="Fuerte"),AND(BB18="Débil",BC18="Moderado"),AND(BB18="Débil",BC18="Débil")),"0",))))</f>
        <v>100</v>
      </c>
      <c r="BE18" s="107" t="str">
        <f t="shared" ref="BE18" si="15">IF(BD18=100,"Fuerte",IF(BD18=50,"Moderado",IF(BD18=0,"Débil")))</f>
        <v>Fuerte</v>
      </c>
      <c r="BF18" s="829">
        <f>AVERAGE(BD18:BD18)</f>
        <v>100</v>
      </c>
      <c r="BG18" s="829" t="str">
        <f>IF(BF18=100,"Fuerte",IF(AND(BF18&lt;=99, BF18&gt;=50),"Moderado",IF(BF18&lt;50,"Débil")))</f>
        <v>Fuerte</v>
      </c>
      <c r="BH18" s="830">
        <f>IF(BG18="Fuerte",(J18-2),IF(BG18="Moderado",(J18-1), IF(BG18="Débil",((J18-0)))))</f>
        <v>-1</v>
      </c>
      <c r="BI18" s="830" t="str">
        <f>IF(BH18&lt;=0,"Rara vez",IF(BH18=1,"Rara vez",IF(BH18=2,"Improbable",IF(BH18=3,"Posible",IF(BH18=4,"Probable",IF(BH18=5,"Casi Seguro"))))))</f>
        <v>Rara vez</v>
      </c>
      <c r="BJ18" s="827">
        <f>IF(BI18="","",IF(BI18="Rara vez",0.2,IF(BI18="Improbable",0.4,IF(BI18="Posible",0.6,IF(BI18="Probable",0.8,IF(BI18="Casi seguro",1,))))))</f>
        <v>0.2</v>
      </c>
      <c r="BK18" s="830" t="str">
        <f>IFERROR(IF(AG18=5,"Moderado",IF(AG18=10,"Mayor",IF(AG18=20,"Catastrófico",0))),"")</f>
        <v>Mayor</v>
      </c>
      <c r="BL18" s="827">
        <f>IF(AH18="","",IF(AH18="Moderado",0.6,IF(AH18="Mayor",0.8,IF(AH18="Catastrófico",1,))))</f>
        <v>0.8</v>
      </c>
      <c r="BM18" s="828" t="str">
        <f>IF(OR(AND(KBH18="Rara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Alta</v>
      </c>
      <c r="BN18" s="116" t="s">
        <v>314</v>
      </c>
      <c r="BO18" s="424" t="s">
        <v>867</v>
      </c>
      <c r="BP18" s="425" t="s">
        <v>868</v>
      </c>
      <c r="BQ18" s="426" t="s">
        <v>869</v>
      </c>
      <c r="BR18" s="426" t="s">
        <v>870</v>
      </c>
      <c r="BS18" s="410" t="s">
        <v>868</v>
      </c>
      <c r="BT18" s="427">
        <v>45421</v>
      </c>
      <c r="BU18" s="428">
        <v>45657</v>
      </c>
      <c r="BV18" s="426">
        <v>4782</v>
      </c>
      <c r="BW18" s="429"/>
      <c r="BX18" s="87"/>
      <c r="BY18" s="87"/>
      <c r="BZ18" s="87"/>
      <c r="CA18" s="87"/>
      <c r="CB18" s="87"/>
      <c r="CC18" s="87"/>
      <c r="CD18" s="87"/>
      <c r="CE18" s="87"/>
      <c r="CF18" s="87"/>
      <c r="CG18" s="87"/>
      <c r="CH18" s="87"/>
      <c r="CI18" s="87"/>
      <c r="CJ18" s="87"/>
      <c r="CK18" s="87"/>
      <c r="CL18" s="87"/>
      <c r="CM18" s="87"/>
      <c r="CN18" s="87"/>
      <c r="CO18" s="87"/>
      <c r="CP18" s="87"/>
      <c r="CQ18" s="87"/>
    </row>
    <row r="19" spans="1:95" ht="78.75" customHeight="1">
      <c r="A19" s="803"/>
      <c r="B19" s="803"/>
      <c r="C19" s="803"/>
      <c r="D19" s="803"/>
      <c r="E19" s="806"/>
      <c r="F19" s="806"/>
      <c r="G19" s="816"/>
      <c r="H19" s="816"/>
      <c r="I19" s="103" t="s">
        <v>296</v>
      </c>
      <c r="J19" s="813"/>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104"/>
      <c r="AH19" s="809"/>
      <c r="AI19" s="809"/>
      <c r="AJ19" s="809"/>
      <c r="AK19" s="105">
        <v>2</v>
      </c>
      <c r="AL19" s="106"/>
      <c r="AM19" s="109"/>
      <c r="AN19" s="109"/>
      <c r="AO19" s="109"/>
      <c r="AP19" s="109"/>
      <c r="AQ19" s="109"/>
      <c r="AR19" s="109"/>
      <c r="AS19" s="109"/>
      <c r="AT19" s="109"/>
      <c r="AU19" s="109"/>
      <c r="AV19" s="109"/>
      <c r="AW19" s="112"/>
      <c r="AX19" s="109"/>
      <c r="AY19" s="112"/>
      <c r="AZ19" s="109"/>
      <c r="BA19" s="113"/>
      <c r="BB19" s="109"/>
      <c r="BC19" s="109"/>
      <c r="BD19" s="109"/>
      <c r="BE19" s="109"/>
      <c r="BF19" s="809"/>
      <c r="BG19" s="809"/>
      <c r="BH19" s="809"/>
      <c r="BI19" s="809"/>
      <c r="BJ19" s="809"/>
      <c r="BK19" s="809"/>
      <c r="BL19" s="809"/>
      <c r="BM19" s="809"/>
      <c r="BN19" s="109"/>
      <c r="BO19" s="406"/>
      <c r="BP19" s="418"/>
      <c r="BQ19" s="406"/>
      <c r="BR19" s="406"/>
      <c r="BS19" s="420"/>
      <c r="BT19" s="420"/>
      <c r="BU19" s="406"/>
      <c r="BV19" s="430"/>
      <c r="BW19" s="114"/>
      <c r="BX19" s="87"/>
      <c r="BY19" s="87"/>
      <c r="BZ19" s="87"/>
      <c r="CA19" s="87"/>
      <c r="CB19" s="87"/>
      <c r="CC19" s="87"/>
      <c r="CD19" s="87"/>
      <c r="CE19" s="87"/>
      <c r="CF19" s="87"/>
      <c r="CG19" s="87"/>
      <c r="CH19" s="87"/>
      <c r="CI19" s="87"/>
      <c r="CJ19" s="87"/>
      <c r="CK19" s="87"/>
      <c r="CL19" s="87"/>
      <c r="CM19" s="87"/>
      <c r="CN19" s="87"/>
      <c r="CO19" s="87"/>
      <c r="CP19" s="87"/>
      <c r="CQ19" s="87"/>
    </row>
    <row r="20" spans="1:95" ht="78.75" customHeight="1">
      <c r="A20" s="804"/>
      <c r="B20" s="804"/>
      <c r="C20" s="804"/>
      <c r="D20" s="804"/>
      <c r="E20" s="807"/>
      <c r="F20" s="807"/>
      <c r="G20" s="817"/>
      <c r="H20" s="817"/>
      <c r="I20" s="120" t="s">
        <v>871</v>
      </c>
      <c r="J20" s="819"/>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121"/>
      <c r="AH20" s="821"/>
      <c r="AI20" s="821"/>
      <c r="AJ20" s="821"/>
      <c r="AK20" s="122">
        <v>3</v>
      </c>
      <c r="AL20" s="123"/>
      <c r="AM20" s="124"/>
      <c r="AN20" s="124"/>
      <c r="AO20" s="124"/>
      <c r="AP20" s="124"/>
      <c r="AQ20" s="124"/>
      <c r="AR20" s="124"/>
      <c r="AS20" s="124"/>
      <c r="AT20" s="124"/>
      <c r="AU20" s="124"/>
      <c r="AV20" s="124"/>
      <c r="AW20" s="125"/>
      <c r="AX20" s="124"/>
      <c r="AY20" s="125"/>
      <c r="AZ20" s="124"/>
      <c r="BA20" s="126"/>
      <c r="BB20" s="124"/>
      <c r="BC20" s="124"/>
      <c r="BD20" s="124"/>
      <c r="BE20" s="124"/>
      <c r="BF20" s="821"/>
      <c r="BG20" s="821"/>
      <c r="BH20" s="821"/>
      <c r="BI20" s="821"/>
      <c r="BJ20" s="821"/>
      <c r="BK20" s="821"/>
      <c r="BL20" s="821"/>
      <c r="BM20" s="821"/>
      <c r="BN20" s="127"/>
      <c r="BO20" s="419"/>
      <c r="BP20" s="418"/>
      <c r="BQ20" s="418"/>
      <c r="BR20" s="418"/>
      <c r="BS20" s="420"/>
      <c r="BT20" s="420"/>
      <c r="BU20" s="418"/>
      <c r="BV20" s="418"/>
      <c r="BW20" s="431"/>
      <c r="BX20" s="87"/>
      <c r="BY20" s="87"/>
      <c r="BZ20" s="87"/>
      <c r="CA20" s="87"/>
      <c r="CB20" s="87"/>
      <c r="CC20" s="87"/>
      <c r="CD20" s="87"/>
      <c r="CE20" s="87"/>
      <c r="CF20" s="87"/>
      <c r="CG20" s="87"/>
      <c r="CH20" s="87"/>
      <c r="CI20" s="87"/>
      <c r="CJ20" s="87"/>
      <c r="CK20" s="87"/>
      <c r="CL20" s="87"/>
      <c r="CM20" s="87"/>
      <c r="CN20" s="87"/>
      <c r="CO20" s="87"/>
      <c r="CP20" s="87"/>
      <c r="CQ20" s="87"/>
    </row>
    <row r="21" spans="1:95" ht="175.5">
      <c r="A21" s="759">
        <v>4</v>
      </c>
      <c r="B21" s="759" t="s">
        <v>659</v>
      </c>
      <c r="C21" s="759" t="s">
        <v>658</v>
      </c>
      <c r="D21" s="759" t="s">
        <v>657</v>
      </c>
      <c r="E21" s="88" t="s">
        <v>656</v>
      </c>
      <c r="F21" s="88" t="s">
        <v>656</v>
      </c>
      <c r="G21" s="759" t="s">
        <v>655</v>
      </c>
      <c r="H21" s="759" t="s">
        <v>317</v>
      </c>
      <c r="I21" s="130" t="s">
        <v>301</v>
      </c>
      <c r="J21" s="836">
        <v>3</v>
      </c>
      <c r="K21" s="780" t="str">
        <f>IF(J21&lt;=0,"",IF(J21=1,"Rara vez",IF(J21=2,"Improbable",IF(J21=3,"Posible",IF(J21=4,"Probable",IF(J21=5,"Casi Seguro"))))))</f>
        <v>Posible</v>
      </c>
      <c r="L21" s="782">
        <f>IF(K21="","",IF(K21="Rara vez",0.2,IF(K21="Improbable",0.4,IF(K21="Posible",0.6,IF(K21="Probable",0.8,IF(K21="Casi seguro",1,))))))</f>
        <v>0.6</v>
      </c>
      <c r="M21" s="782" t="s">
        <v>286</v>
      </c>
      <c r="N21" s="782" t="s">
        <v>286</v>
      </c>
      <c r="O21" s="782" t="s">
        <v>286</v>
      </c>
      <c r="P21" s="782" t="s">
        <v>286</v>
      </c>
      <c r="Q21" s="782" t="s">
        <v>286</v>
      </c>
      <c r="R21" s="782" t="s">
        <v>286</v>
      </c>
      <c r="S21" s="782" t="s">
        <v>286</v>
      </c>
      <c r="T21" s="782" t="s">
        <v>285</v>
      </c>
      <c r="U21" s="782" t="s">
        <v>286</v>
      </c>
      <c r="V21" s="782" t="s">
        <v>286</v>
      </c>
      <c r="W21" s="782" t="s">
        <v>286</v>
      </c>
      <c r="X21" s="782" t="s">
        <v>286</v>
      </c>
      <c r="Y21" s="782" t="s">
        <v>286</v>
      </c>
      <c r="Z21" s="782" t="s">
        <v>286</v>
      </c>
      <c r="AA21" s="782" t="s">
        <v>286</v>
      </c>
      <c r="AB21" s="782" t="s">
        <v>285</v>
      </c>
      <c r="AC21" s="782" t="s">
        <v>286</v>
      </c>
      <c r="AD21" s="782" t="s">
        <v>286</v>
      </c>
      <c r="AE21" s="782" t="s">
        <v>285</v>
      </c>
      <c r="AF21" s="801">
        <f>IF(AB21="Si","19",COUNTIF(M21:AE22,"si"))</f>
        <v>16</v>
      </c>
      <c r="AG21" s="72">
        <f t="shared" si="0"/>
        <v>20</v>
      </c>
      <c r="AH21" s="780" t="str">
        <f>IF(AG21=5,"Moderado",IF(AG21=10,"Mayor",IF(AG21=20,"Catastrófico",0)))</f>
        <v>Catastrófico</v>
      </c>
      <c r="AI21" s="782">
        <f>IF(AH21="","",IF(AH21="Moderado",0.6,IF(AH21="Mayor",0.8,IF(AH21="Catastrófico",1,))))</f>
        <v>1</v>
      </c>
      <c r="AJ21" s="780"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Extremo</v>
      </c>
      <c r="AK21" s="114">
        <v>1</v>
      </c>
      <c r="AL21" s="131" t="s">
        <v>654</v>
      </c>
      <c r="AM21" s="132" t="s">
        <v>283</v>
      </c>
      <c r="AN21" s="132">
        <f t="shared" ref="AN21:AN86" si="16">IF(AM21="","",IF(AM21="Asignado",15,IF(AM21="No asignado",0,)))</f>
        <v>15</v>
      </c>
      <c r="AO21" s="132" t="s">
        <v>282</v>
      </c>
      <c r="AP21" s="132">
        <f t="shared" ref="AP21:AP86" si="17">IF(AO21="","",IF(AO21="Adecuado",15,IF(AO21="Inadecuado",0,)))</f>
        <v>15</v>
      </c>
      <c r="AQ21" s="132" t="s">
        <v>281</v>
      </c>
      <c r="AR21" s="132">
        <f t="shared" ref="AR21:AR86" si="18">IF(AQ21="","",IF(AQ21="Oportuna",15,IF(AQ21="Inoportuna",0,)))</f>
        <v>15</v>
      </c>
      <c r="AS21" s="133" t="s">
        <v>280</v>
      </c>
      <c r="AT21" s="132">
        <f t="shared" ref="AT21:AT86" si="19">IF(AS21="","",IF(AS21="Prevenir",15,IF(AS21="Detectar",10,IF(AS21="No es un control",0,))))</f>
        <v>15</v>
      </c>
      <c r="AU21" s="132" t="s">
        <v>279</v>
      </c>
      <c r="AV21" s="132">
        <f t="shared" ref="AV21:AV86" si="20">IF(AU21="","",IF(AU21="Confiable",15,IF(AU21="No confiable",0,)))</f>
        <v>15</v>
      </c>
      <c r="AW21" s="134" t="s">
        <v>278</v>
      </c>
      <c r="AX21" s="132">
        <f t="shared" ref="AX21:AX86" si="21">IF(AW21="","",IF(AW21="Se investigan y  resuelven oportunamente",15,IF(AW21="No se investigan y resuelven oportunamente",0,)))</f>
        <v>15</v>
      </c>
      <c r="AY21" s="134" t="s">
        <v>277</v>
      </c>
      <c r="AZ21" s="132">
        <f t="shared" ref="AZ21:AZ86" si="22">IF(AY21="","",IF(AY21="Completa",15,IF(AY21="Incompleta",10,IF(AY21="No existe",0,))))</f>
        <v>15</v>
      </c>
      <c r="BA21" s="135">
        <f t="shared" ref="BA21:BA24" si="23">SUM(AN21,AP21,AR21,AT21,AV21,AX21,AZ21)</f>
        <v>105</v>
      </c>
      <c r="BB21" s="132" t="str">
        <f t="shared" ref="BB21:BB24" si="24">IF(BA21&gt;=96,"Fuerte",IF(AND(BA21&gt;=86, BA21&lt;96),"Moderado",IF(BA21&lt;86,"Débil")))</f>
        <v>Fuerte</v>
      </c>
      <c r="BC21" s="132" t="s">
        <v>276</v>
      </c>
      <c r="BD21" s="132">
        <f t="shared" ref="BD21:BD24" si="25">VALUE(IF(OR(AND(BB21="Fuerte",BC21="Fuerte")),"100",IF(OR(AND(BB21="Fuerte",BC21="Moderado"),AND(BB21="Moderado",BC21="Fuerte"),AND(BB21="Moderado",BC21="Moderado")),"50",IF(OR(AND(BB21="Fuerte",BC21="Débil"),AND(BB21="Moderado",BC21="Débil"),AND(BB21="Débil",BC21="Fuerte"),AND(BB21="Débil",BC21="Moderado"),AND(BB21="Débil",BC21="Débil")),"0",))))</f>
        <v>100</v>
      </c>
      <c r="BE21" s="136" t="str">
        <f t="shared" ref="BE21:BE24" si="26">IF(BD21=100,"Fuerte",IF(BD21=50,"Moderado",IF(BD21=0,"Débil")))</f>
        <v>Fuerte</v>
      </c>
      <c r="BF21" s="835">
        <f>AVERAGE(BD21:BD24)</f>
        <v>100</v>
      </c>
      <c r="BG21" s="835" t="str">
        <f>IF(BF21=100,"Fuerte",IF(AND(BF21&lt;=99, BF21&gt;=50),"Moderado",IF(BF21&lt;50,"Débil")))</f>
        <v>Fuerte</v>
      </c>
      <c r="BH21" s="741">
        <f>IF(BG21="Fuerte",(J21-2),IF(BG21="Moderado",(J21-1), IF(BG21="Débil",((J21-0)))))</f>
        <v>1</v>
      </c>
      <c r="BI21" s="741" t="str">
        <f>IF(BH21&lt;=0,"Rara vez",IF(BH21=1,"Rara vez",IF(BH21=2,"Improbable",IF(BH21=3,"Posible",IF(BH21=4,"Probable",IF(BH21=5,"Casi Seguro"))))))</f>
        <v>Rara vez</v>
      </c>
      <c r="BJ21" s="831">
        <f>IF(BI21="","",IF(BI21="Rara vez",0.2,IF(BI21="Improbable",0.4,IF(BI21="Posible",0.6,IF(BI21="Probable",0.8,IF(BI21="Casi seguro",1,))))))</f>
        <v>0.2</v>
      </c>
      <c r="BK21" s="741" t="str">
        <f>IFERROR(IF(AG21=5,"Moderado",IF(AG21=10,"Mayor",IF(AG21=20,"Catastrófico",0))),"")</f>
        <v>Catastrófico</v>
      </c>
      <c r="BL21" s="831">
        <f>IF(AH21="","",IF(AH21="Moderado",0.6,IF(AH21="Mayor",0.8,IF(AH21="Catastrófico",1,))))</f>
        <v>1</v>
      </c>
      <c r="BM21" s="832"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Extremo</v>
      </c>
      <c r="BN21" s="432" t="s">
        <v>314</v>
      </c>
      <c r="BO21" s="433" t="s">
        <v>653</v>
      </c>
      <c r="BP21" s="434" t="s">
        <v>652</v>
      </c>
      <c r="BQ21" s="435" t="s">
        <v>651</v>
      </c>
      <c r="BR21" s="434" t="s">
        <v>650</v>
      </c>
      <c r="BS21" s="435" t="s">
        <v>649</v>
      </c>
      <c r="BT21" s="436">
        <v>45292</v>
      </c>
      <c r="BU21" s="437">
        <v>45657</v>
      </c>
      <c r="BV21" s="438">
        <v>4789</v>
      </c>
      <c r="BW21" s="439"/>
      <c r="BX21" s="440"/>
      <c r="BY21" s="87"/>
      <c r="BZ21" s="87"/>
      <c r="CA21" s="87"/>
      <c r="CB21" s="87"/>
      <c r="CC21" s="87"/>
      <c r="CD21" s="87"/>
      <c r="CE21" s="87"/>
      <c r="CF21" s="87"/>
      <c r="CG21" s="87"/>
      <c r="CH21" s="87"/>
      <c r="CI21" s="87"/>
      <c r="CJ21" s="87"/>
      <c r="CK21" s="87"/>
      <c r="CL21" s="87"/>
      <c r="CM21" s="87"/>
      <c r="CN21" s="87"/>
      <c r="CO21" s="87"/>
      <c r="CP21" s="87"/>
      <c r="CQ21" s="87"/>
    </row>
    <row r="22" spans="1:95" ht="78.75" customHeight="1">
      <c r="A22" s="743"/>
      <c r="B22" s="743"/>
      <c r="C22" s="743"/>
      <c r="D22" s="743"/>
      <c r="E22" s="86"/>
      <c r="F22" s="86"/>
      <c r="G22" s="743"/>
      <c r="H22" s="743"/>
      <c r="I22" s="130" t="s">
        <v>295</v>
      </c>
      <c r="J22" s="764"/>
      <c r="K22" s="743"/>
      <c r="L22" s="743"/>
      <c r="M22" s="834"/>
      <c r="N22" s="834"/>
      <c r="O22" s="834"/>
      <c r="P22" s="834"/>
      <c r="Q22" s="834"/>
      <c r="R22" s="834"/>
      <c r="S22" s="834"/>
      <c r="T22" s="834"/>
      <c r="U22" s="834"/>
      <c r="V22" s="834"/>
      <c r="W22" s="834"/>
      <c r="X22" s="834"/>
      <c r="Y22" s="834"/>
      <c r="Z22" s="834"/>
      <c r="AA22" s="834"/>
      <c r="AB22" s="834"/>
      <c r="AC22" s="834"/>
      <c r="AD22" s="834"/>
      <c r="AE22" s="834"/>
      <c r="AF22" s="743"/>
      <c r="AG22" s="72">
        <f t="shared" si="0"/>
        <v>5</v>
      </c>
      <c r="AH22" s="743"/>
      <c r="AI22" s="743"/>
      <c r="AJ22" s="743"/>
      <c r="AK22" s="114">
        <v>2</v>
      </c>
      <c r="AL22" s="142" t="s">
        <v>648</v>
      </c>
      <c r="AM22" s="132" t="s">
        <v>283</v>
      </c>
      <c r="AN22" s="132">
        <f t="shared" si="16"/>
        <v>15</v>
      </c>
      <c r="AO22" s="132" t="s">
        <v>282</v>
      </c>
      <c r="AP22" s="132">
        <f t="shared" si="17"/>
        <v>15</v>
      </c>
      <c r="AQ22" s="132" t="s">
        <v>281</v>
      </c>
      <c r="AR22" s="132">
        <f t="shared" si="18"/>
        <v>15</v>
      </c>
      <c r="AS22" s="133" t="s">
        <v>315</v>
      </c>
      <c r="AT22" s="132">
        <f t="shared" si="19"/>
        <v>10</v>
      </c>
      <c r="AU22" s="132" t="s">
        <v>279</v>
      </c>
      <c r="AV22" s="132">
        <f t="shared" si="20"/>
        <v>15</v>
      </c>
      <c r="AW22" s="134" t="s">
        <v>278</v>
      </c>
      <c r="AX22" s="132">
        <f t="shared" si="21"/>
        <v>15</v>
      </c>
      <c r="AY22" s="134" t="s">
        <v>277</v>
      </c>
      <c r="AZ22" s="132">
        <f t="shared" si="22"/>
        <v>15</v>
      </c>
      <c r="BA22" s="135">
        <f t="shared" si="23"/>
        <v>100</v>
      </c>
      <c r="BB22" s="132" t="str">
        <f t="shared" si="24"/>
        <v>Fuerte</v>
      </c>
      <c r="BC22" s="132" t="s">
        <v>276</v>
      </c>
      <c r="BD22" s="132">
        <f t="shared" si="25"/>
        <v>100</v>
      </c>
      <c r="BE22" s="136" t="str">
        <f t="shared" si="26"/>
        <v>Fuerte</v>
      </c>
      <c r="BF22" s="743"/>
      <c r="BG22" s="743"/>
      <c r="BH22" s="743"/>
      <c r="BI22" s="743"/>
      <c r="BJ22" s="743"/>
      <c r="BK22" s="743"/>
      <c r="BL22" s="743"/>
      <c r="BM22" s="743"/>
      <c r="BN22" s="432" t="s">
        <v>314</v>
      </c>
      <c r="BO22" s="441" t="s">
        <v>647</v>
      </c>
      <c r="BP22" s="435" t="s">
        <v>873</v>
      </c>
      <c r="BQ22" s="442" t="s">
        <v>644</v>
      </c>
      <c r="BR22" s="443" t="s">
        <v>643</v>
      </c>
      <c r="BS22" s="435" t="s">
        <v>643</v>
      </c>
      <c r="BT22" s="444">
        <v>45292</v>
      </c>
      <c r="BU22" s="445">
        <v>45657</v>
      </c>
      <c r="BV22" s="446">
        <v>4789</v>
      </c>
      <c r="BW22" s="94"/>
      <c r="BX22" s="447"/>
      <c r="BY22" s="87"/>
      <c r="BZ22" s="87"/>
      <c r="CA22" s="87"/>
      <c r="CB22" s="87"/>
      <c r="CC22" s="87"/>
      <c r="CD22" s="87"/>
      <c r="CE22" s="87"/>
      <c r="CF22" s="87"/>
      <c r="CG22" s="87"/>
      <c r="CH22" s="87"/>
      <c r="CI22" s="87"/>
      <c r="CJ22" s="87"/>
      <c r="CK22" s="87"/>
      <c r="CL22" s="87"/>
      <c r="CM22" s="87"/>
      <c r="CN22" s="87"/>
      <c r="CO22" s="87"/>
      <c r="CP22" s="87"/>
      <c r="CQ22" s="87"/>
    </row>
    <row r="23" spans="1:95" ht="78.75" customHeight="1">
      <c r="A23" s="743"/>
      <c r="B23" s="743"/>
      <c r="C23" s="743"/>
      <c r="D23" s="743"/>
      <c r="E23" s="86"/>
      <c r="F23" s="86"/>
      <c r="G23" s="743"/>
      <c r="H23" s="743"/>
      <c r="I23" s="130" t="s">
        <v>296</v>
      </c>
      <c r="J23" s="764"/>
      <c r="K23" s="743"/>
      <c r="L23" s="743"/>
      <c r="M23" s="834"/>
      <c r="N23" s="834"/>
      <c r="O23" s="834"/>
      <c r="P23" s="834"/>
      <c r="Q23" s="834"/>
      <c r="R23" s="834"/>
      <c r="S23" s="834"/>
      <c r="T23" s="834"/>
      <c r="U23" s="834"/>
      <c r="V23" s="834"/>
      <c r="W23" s="834"/>
      <c r="X23" s="834"/>
      <c r="Y23" s="834"/>
      <c r="Z23" s="834"/>
      <c r="AA23" s="834"/>
      <c r="AB23" s="834"/>
      <c r="AC23" s="834"/>
      <c r="AD23" s="834"/>
      <c r="AE23" s="834"/>
      <c r="AF23" s="743"/>
      <c r="AG23" s="72">
        <f t="shared" si="0"/>
        <v>5</v>
      </c>
      <c r="AH23" s="743"/>
      <c r="AI23" s="743"/>
      <c r="AJ23" s="743"/>
      <c r="AK23" s="114">
        <v>3</v>
      </c>
      <c r="AL23" s="142" t="s">
        <v>646</v>
      </c>
      <c r="AM23" s="132" t="s">
        <v>283</v>
      </c>
      <c r="AN23" s="132">
        <f t="shared" si="16"/>
        <v>15</v>
      </c>
      <c r="AO23" s="132" t="s">
        <v>282</v>
      </c>
      <c r="AP23" s="132">
        <f t="shared" si="17"/>
        <v>15</v>
      </c>
      <c r="AQ23" s="132" t="s">
        <v>281</v>
      </c>
      <c r="AR23" s="132">
        <f t="shared" si="18"/>
        <v>15</v>
      </c>
      <c r="AS23" s="133" t="s">
        <v>280</v>
      </c>
      <c r="AT23" s="132">
        <f t="shared" si="19"/>
        <v>15</v>
      </c>
      <c r="AU23" s="132" t="s">
        <v>279</v>
      </c>
      <c r="AV23" s="132">
        <f t="shared" si="20"/>
        <v>15</v>
      </c>
      <c r="AW23" s="134" t="s">
        <v>278</v>
      </c>
      <c r="AX23" s="132">
        <f t="shared" si="21"/>
        <v>15</v>
      </c>
      <c r="AY23" s="134" t="s">
        <v>277</v>
      </c>
      <c r="AZ23" s="132">
        <f t="shared" si="22"/>
        <v>15</v>
      </c>
      <c r="BA23" s="135">
        <f t="shared" si="23"/>
        <v>105</v>
      </c>
      <c r="BB23" s="132" t="str">
        <f t="shared" si="24"/>
        <v>Fuerte</v>
      </c>
      <c r="BC23" s="132" t="s">
        <v>276</v>
      </c>
      <c r="BD23" s="132">
        <f t="shared" si="25"/>
        <v>100</v>
      </c>
      <c r="BE23" s="136" t="str">
        <f t="shared" si="26"/>
        <v>Fuerte</v>
      </c>
      <c r="BF23" s="743"/>
      <c r="BG23" s="743"/>
      <c r="BH23" s="743"/>
      <c r="BI23" s="743"/>
      <c r="BJ23" s="743"/>
      <c r="BK23" s="743"/>
      <c r="BL23" s="743"/>
      <c r="BM23" s="743"/>
      <c r="BN23" s="432" t="s">
        <v>314</v>
      </c>
      <c r="BO23" s="448" t="s">
        <v>645</v>
      </c>
      <c r="BP23" s="449" t="s">
        <v>874</v>
      </c>
      <c r="BQ23" s="450" t="s">
        <v>644</v>
      </c>
      <c r="BR23" s="451" t="s">
        <v>643</v>
      </c>
      <c r="BS23" s="449" t="s">
        <v>643</v>
      </c>
      <c r="BT23" s="452">
        <v>45292</v>
      </c>
      <c r="BU23" s="453">
        <v>45657</v>
      </c>
      <c r="BV23" s="410">
        <v>4789</v>
      </c>
      <c r="BW23" s="454"/>
      <c r="BX23" s="455"/>
      <c r="BY23" s="87"/>
      <c r="BZ23" s="87"/>
      <c r="CA23" s="87"/>
      <c r="CB23" s="87"/>
      <c r="CC23" s="87"/>
      <c r="CD23" s="87"/>
      <c r="CE23" s="87"/>
      <c r="CF23" s="87"/>
      <c r="CG23" s="87"/>
      <c r="CH23" s="87"/>
      <c r="CI23" s="87"/>
      <c r="CJ23" s="87"/>
      <c r="CK23" s="87"/>
      <c r="CL23" s="87"/>
      <c r="CM23" s="87"/>
      <c r="CN23" s="87"/>
      <c r="CO23" s="87"/>
      <c r="CP23" s="87"/>
      <c r="CQ23" s="87"/>
    </row>
    <row r="24" spans="1:95" ht="78.75" customHeight="1">
      <c r="A24" s="743"/>
      <c r="B24" s="743"/>
      <c r="C24" s="743"/>
      <c r="D24" s="743"/>
      <c r="E24" s="86"/>
      <c r="F24" s="86"/>
      <c r="G24" s="743"/>
      <c r="H24" s="743"/>
      <c r="I24" s="89"/>
      <c r="J24" s="764"/>
      <c r="K24" s="743"/>
      <c r="L24" s="743"/>
      <c r="M24" s="834"/>
      <c r="N24" s="834"/>
      <c r="O24" s="834"/>
      <c r="P24" s="834"/>
      <c r="Q24" s="834"/>
      <c r="R24" s="834"/>
      <c r="S24" s="834"/>
      <c r="T24" s="834"/>
      <c r="U24" s="834"/>
      <c r="V24" s="834"/>
      <c r="W24" s="834"/>
      <c r="X24" s="834"/>
      <c r="Y24" s="834"/>
      <c r="Z24" s="834"/>
      <c r="AA24" s="834"/>
      <c r="AB24" s="834"/>
      <c r="AC24" s="834"/>
      <c r="AD24" s="834"/>
      <c r="AE24" s="834"/>
      <c r="AF24" s="743"/>
      <c r="AG24" s="72">
        <f t="shared" si="0"/>
        <v>5</v>
      </c>
      <c r="AH24" s="743"/>
      <c r="AI24" s="743"/>
      <c r="AJ24" s="743"/>
      <c r="AK24" s="114">
        <v>4</v>
      </c>
      <c r="AL24" s="142" t="s">
        <v>642</v>
      </c>
      <c r="AM24" s="132" t="s">
        <v>283</v>
      </c>
      <c r="AN24" s="132">
        <f t="shared" si="16"/>
        <v>15</v>
      </c>
      <c r="AO24" s="132" t="s">
        <v>282</v>
      </c>
      <c r="AP24" s="132">
        <f t="shared" si="17"/>
        <v>15</v>
      </c>
      <c r="AQ24" s="132" t="s">
        <v>281</v>
      </c>
      <c r="AR24" s="132">
        <f t="shared" si="18"/>
        <v>15</v>
      </c>
      <c r="AS24" s="133" t="s">
        <v>280</v>
      </c>
      <c r="AT24" s="132">
        <f t="shared" si="19"/>
        <v>15</v>
      </c>
      <c r="AU24" s="132" t="s">
        <v>279</v>
      </c>
      <c r="AV24" s="132">
        <f t="shared" si="20"/>
        <v>15</v>
      </c>
      <c r="AW24" s="134" t="s">
        <v>278</v>
      </c>
      <c r="AX24" s="132">
        <f t="shared" si="21"/>
        <v>15</v>
      </c>
      <c r="AY24" s="134" t="s">
        <v>277</v>
      </c>
      <c r="AZ24" s="132">
        <f t="shared" si="22"/>
        <v>15</v>
      </c>
      <c r="BA24" s="135">
        <f t="shared" si="23"/>
        <v>105</v>
      </c>
      <c r="BB24" s="132" t="str">
        <f t="shared" si="24"/>
        <v>Fuerte</v>
      </c>
      <c r="BC24" s="132" t="s">
        <v>276</v>
      </c>
      <c r="BD24" s="132">
        <f t="shared" si="25"/>
        <v>100</v>
      </c>
      <c r="BE24" s="136" t="str">
        <f t="shared" si="26"/>
        <v>Fuerte</v>
      </c>
      <c r="BF24" s="743"/>
      <c r="BG24" s="743"/>
      <c r="BH24" s="743"/>
      <c r="BI24" s="743"/>
      <c r="BJ24" s="743"/>
      <c r="BK24" s="743"/>
      <c r="BL24" s="743"/>
      <c r="BM24" s="743"/>
      <c r="BN24" s="432" t="s">
        <v>314</v>
      </c>
      <c r="BO24" s="433" t="s">
        <v>641</v>
      </c>
      <c r="BP24" s="435" t="s">
        <v>640</v>
      </c>
      <c r="BQ24" s="456" t="s">
        <v>638</v>
      </c>
      <c r="BR24" s="435" t="s">
        <v>639</v>
      </c>
      <c r="BS24" s="456" t="s">
        <v>638</v>
      </c>
      <c r="BT24" s="457">
        <v>45292</v>
      </c>
      <c r="BU24" s="458">
        <v>45657</v>
      </c>
      <c r="BV24" s="418">
        <v>4789</v>
      </c>
      <c r="BW24" s="459"/>
      <c r="BX24" s="87"/>
      <c r="BY24" s="87"/>
      <c r="BZ24" s="87"/>
      <c r="CA24" s="87"/>
      <c r="CB24" s="87"/>
      <c r="CC24" s="87"/>
      <c r="CD24" s="87"/>
      <c r="CE24" s="87"/>
      <c r="CF24" s="87"/>
      <c r="CG24" s="87"/>
      <c r="CH24" s="87"/>
      <c r="CI24" s="87"/>
      <c r="CJ24" s="87"/>
      <c r="CK24" s="87"/>
      <c r="CL24" s="87"/>
      <c r="CM24" s="87"/>
      <c r="CN24" s="87"/>
      <c r="CO24" s="87"/>
      <c r="CP24" s="87"/>
      <c r="CQ24" s="87"/>
    </row>
    <row r="25" spans="1:95" ht="78.75" customHeight="1">
      <c r="A25" s="759">
        <v>5</v>
      </c>
      <c r="B25" s="759" t="s">
        <v>637</v>
      </c>
      <c r="C25" s="759" t="s">
        <v>636</v>
      </c>
      <c r="D25" s="759" t="s">
        <v>635</v>
      </c>
      <c r="E25" s="759" t="s">
        <v>634</v>
      </c>
      <c r="F25" s="759" t="s">
        <v>633</v>
      </c>
      <c r="G25" s="759" t="s">
        <v>632</v>
      </c>
      <c r="H25" s="759" t="s">
        <v>317</v>
      </c>
      <c r="I25" s="759" t="s">
        <v>301</v>
      </c>
      <c r="J25" s="759">
        <v>5</v>
      </c>
      <c r="K25" s="780" t="str">
        <f>IF(J25&lt;=0,"",IF(J25=1,"Rara vez",IF(J25=2,"Improbable",IF(J25=3,"Posible",IF(J25=4,"Probable",IF(J25=5,"Casi Seguro"))))))</f>
        <v>Casi Seguro</v>
      </c>
      <c r="L25" s="782">
        <f>IF(K25="","",IF(K25="Rara vez",0.2,IF(K25="Improbable",0.4,IF(K25="Posible",0.6,IF(K25="Probable",0.8,IF(K25="Casi seguro",1,))))))</f>
        <v>1</v>
      </c>
      <c r="M25" s="782" t="s">
        <v>286</v>
      </c>
      <c r="N25" s="782" t="s">
        <v>286</v>
      </c>
      <c r="O25" s="782" t="s">
        <v>285</v>
      </c>
      <c r="P25" s="782" t="s">
        <v>285</v>
      </c>
      <c r="Q25" s="782" t="s">
        <v>286</v>
      </c>
      <c r="R25" s="782" t="s">
        <v>286</v>
      </c>
      <c r="S25" s="782" t="s">
        <v>285</v>
      </c>
      <c r="T25" s="782" t="s">
        <v>285</v>
      </c>
      <c r="U25" s="782" t="s">
        <v>285</v>
      </c>
      <c r="V25" s="782" t="s">
        <v>286</v>
      </c>
      <c r="W25" s="782" t="s">
        <v>286</v>
      </c>
      <c r="X25" s="782" t="s">
        <v>286</v>
      </c>
      <c r="Y25" s="782" t="s">
        <v>286</v>
      </c>
      <c r="Z25" s="782" t="s">
        <v>286</v>
      </c>
      <c r="AA25" s="782" t="s">
        <v>286</v>
      </c>
      <c r="AB25" s="782" t="s">
        <v>285</v>
      </c>
      <c r="AC25" s="782" t="s">
        <v>285</v>
      </c>
      <c r="AD25" s="782" t="s">
        <v>285</v>
      </c>
      <c r="AE25" s="782" t="s">
        <v>286</v>
      </c>
      <c r="AF25" s="801">
        <f>IF(AB25="Si","19",COUNTIF(M25:AE26,"si"))</f>
        <v>11</v>
      </c>
      <c r="AG25" s="72">
        <f t="shared" si="0"/>
        <v>10</v>
      </c>
      <c r="AH25" s="780" t="str">
        <f>IF(AG25=5,"Moderado",IF(AG25=10,"Mayor",IF(AG25=20,"Catastrófico",0)))</f>
        <v>Mayor</v>
      </c>
      <c r="AI25" s="782">
        <f>IF(AH25="","",IF(AH25="Leve",0.2,IF(AH25="Menor",0.4,IF(AH25="Moderado",0.6,IF(AH25="Mayor",0.8,IF(AH25="Catastrófico",1,))))))</f>
        <v>0.8</v>
      </c>
      <c r="AJ25" s="780"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Extremo</v>
      </c>
      <c r="AK25" s="78">
        <v>1</v>
      </c>
      <c r="AL25" s="143" t="s">
        <v>631</v>
      </c>
      <c r="AM25" s="75" t="s">
        <v>283</v>
      </c>
      <c r="AN25" s="75">
        <f t="shared" si="16"/>
        <v>15</v>
      </c>
      <c r="AO25" s="75" t="s">
        <v>282</v>
      </c>
      <c r="AP25" s="75">
        <f t="shared" si="17"/>
        <v>15</v>
      </c>
      <c r="AQ25" s="75" t="s">
        <v>281</v>
      </c>
      <c r="AR25" s="75">
        <f t="shared" si="18"/>
        <v>15</v>
      </c>
      <c r="AS25" s="75" t="s">
        <v>280</v>
      </c>
      <c r="AT25" s="75">
        <f t="shared" si="19"/>
        <v>15</v>
      </c>
      <c r="AU25" s="75" t="s">
        <v>279</v>
      </c>
      <c r="AV25" s="75">
        <f t="shared" si="20"/>
        <v>15</v>
      </c>
      <c r="AW25" s="75" t="s">
        <v>508</v>
      </c>
      <c r="AX25" s="75">
        <f t="shared" si="21"/>
        <v>0</v>
      </c>
      <c r="AY25" s="75" t="s">
        <v>277</v>
      </c>
      <c r="AZ25" s="75">
        <f t="shared" si="22"/>
        <v>15</v>
      </c>
      <c r="BA25" s="76">
        <f>SUM(AN25,AP25,AR25,AT25,AV25,AX25,AZ25)</f>
        <v>90</v>
      </c>
      <c r="BB25" s="75" t="str">
        <f>IF(BA25&gt;=96,"Fuerte",IF(AND(BA25&gt;=86, BA25&lt;96),"Moderado",IF(BA25&lt;86,"Débil")))</f>
        <v>Moderado</v>
      </c>
      <c r="BC25" s="75" t="s">
        <v>299</v>
      </c>
      <c r="BD25" s="75">
        <f>VALUE(IF(OR(AND(BB25="Fuerte",BC25="Fuerte")),"100",IF(OR(AND(BB25="Fuerte",BC25="Moderado"),AND(BB25="Moderado",BC25="Fuerte"),AND(BB25="Moderado",BC25="Moderado")),"50",IF(OR(AND(BB25="Fuerte",BC25="Débil"),AND(BB25="Moderado",BC25="Débil"),AND(BB25="Débil",BC25="Fuerte"),AND(BB25="Débil",BC25="Moderado"),AND(BB25="Débil",BC25="Débil")),"0",))))</f>
        <v>50</v>
      </c>
      <c r="BE25" s="77" t="str">
        <f>IF(BD25=100,"Fuerte",IF(BD25=50,"Moderado",IF(BD25=0,"Débil")))</f>
        <v>Moderado</v>
      </c>
      <c r="BF25" s="744">
        <f>AVERAGE(BD25:BD26)</f>
        <v>50</v>
      </c>
      <c r="BG25" s="744" t="str">
        <f>IF(BF25=100,"Fuerte",IF(AND(BF25&lt;=99, BF25&gt;=50),"Moderado",IF(BF25&lt;50,"Débil")))</f>
        <v>Moderado</v>
      </c>
      <c r="BH25" s="741">
        <f>IF(BG25="Fuerte",(J25-2),IF(BG25="Moderado",(J25-1), IF(BG25="Débil",((J25-0)))))</f>
        <v>4</v>
      </c>
      <c r="BI25" s="741" t="str">
        <f>IF(BH25&lt;=0,"Rara vez",IF(BH25=1,"Rara vez",IF(BH25=2,"Improbable",IF(BH25=3,"Posible",IF(BH25=4,"Probable",IF(BH25=5,"Casi Seguro"))))))</f>
        <v>Probable</v>
      </c>
      <c r="BJ25" s="782">
        <f>IF(BI25="","",IF(BI25="Rara vez",0.2,IF(BI25="Improbable",0.4,IF(BI25="Posible",0.6,IF(BI25="Probable",0.8,IF(BI25="Casi seguro",1,))))))</f>
        <v>0.8</v>
      </c>
      <c r="BK25" s="741" t="str">
        <f>IFERROR(IF(AG25=5,"Moderado",IF(AG25=10,"Mayor",IF(AG25=20,"Catastrófico",0))),"")</f>
        <v>Mayor</v>
      </c>
      <c r="BL25" s="782">
        <f>IF(AH25="","",IF(AH25="Moderado",0.6,IF(AH25="Mayor",0.8,IF(AH25="Catastrófico",1,))))</f>
        <v>0.8</v>
      </c>
      <c r="BM25" s="741"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Extremo</v>
      </c>
      <c r="BN25" s="384" t="s">
        <v>314</v>
      </c>
      <c r="BO25" s="460" t="s">
        <v>630</v>
      </c>
      <c r="BP25" s="418" t="s">
        <v>625</v>
      </c>
      <c r="BQ25" s="461" t="s">
        <v>624</v>
      </c>
      <c r="BR25" s="418" t="s">
        <v>229</v>
      </c>
      <c r="BS25" s="461" t="s">
        <v>623</v>
      </c>
      <c r="BT25" s="462">
        <v>44985</v>
      </c>
      <c r="BU25" s="463">
        <v>45290</v>
      </c>
      <c r="BV25" s="479" t="s">
        <v>1036</v>
      </c>
      <c r="BW25" s="464"/>
      <c r="BX25" s="87"/>
      <c r="BY25" s="87"/>
      <c r="BZ25" s="87"/>
      <c r="CA25" s="87"/>
      <c r="CB25" s="87"/>
      <c r="CC25" s="87"/>
      <c r="CD25" s="87"/>
      <c r="CE25" s="87"/>
      <c r="CF25" s="87"/>
      <c r="CG25" s="87"/>
      <c r="CH25" s="87"/>
      <c r="CI25" s="87"/>
      <c r="CJ25" s="87"/>
      <c r="CK25" s="87"/>
      <c r="CL25" s="87"/>
      <c r="CM25" s="87"/>
      <c r="CN25" s="87"/>
      <c r="CO25" s="87"/>
      <c r="CP25" s="87"/>
      <c r="CQ25" s="87"/>
    </row>
    <row r="26" spans="1:95" ht="78.75" customHeight="1">
      <c r="A26" s="743"/>
      <c r="B26" s="743"/>
      <c r="C26" s="743"/>
      <c r="D26" s="743"/>
      <c r="E26" s="743"/>
      <c r="F26" s="743"/>
      <c r="G26" s="743"/>
      <c r="H26" s="743"/>
      <c r="I26" s="743"/>
      <c r="J26" s="764"/>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2">
        <f t="shared" si="0"/>
        <v>5</v>
      </c>
      <c r="AH26" s="743"/>
      <c r="AI26" s="743"/>
      <c r="AJ26" s="743"/>
      <c r="AK26" s="78">
        <v>2</v>
      </c>
      <c r="AL26" s="143" t="s">
        <v>629</v>
      </c>
      <c r="AM26" s="75" t="s">
        <v>283</v>
      </c>
      <c r="AN26" s="75">
        <f t="shared" si="16"/>
        <v>15</v>
      </c>
      <c r="AO26" s="75" t="s">
        <v>282</v>
      </c>
      <c r="AP26" s="75">
        <f t="shared" si="17"/>
        <v>15</v>
      </c>
      <c r="AQ26" s="75" t="s">
        <v>281</v>
      </c>
      <c r="AR26" s="75">
        <f t="shared" si="18"/>
        <v>15</v>
      </c>
      <c r="AS26" s="75" t="s">
        <v>315</v>
      </c>
      <c r="AT26" s="75">
        <f t="shared" si="19"/>
        <v>10</v>
      </c>
      <c r="AU26" s="75" t="s">
        <v>279</v>
      </c>
      <c r="AV26" s="75">
        <f t="shared" si="20"/>
        <v>15</v>
      </c>
      <c r="AW26" s="75" t="s">
        <v>278</v>
      </c>
      <c r="AX26" s="75">
        <f t="shared" si="21"/>
        <v>15</v>
      </c>
      <c r="AY26" s="75" t="s">
        <v>277</v>
      </c>
      <c r="AZ26" s="75">
        <f t="shared" si="22"/>
        <v>15</v>
      </c>
      <c r="BA26" s="76">
        <f>SUM(AN26,AP26,AR26,AT26,AV26,AX26,AZ26)</f>
        <v>100</v>
      </c>
      <c r="BB26" s="75" t="str">
        <f>IF(BA26&gt;=96,"Fuerte",IF(AND(BA26&gt;=86, BA26&lt;96),"Moderado",IF(BA26&lt;86,"Débil")))</f>
        <v>Fuerte</v>
      </c>
      <c r="BC26" s="75" t="s">
        <v>299</v>
      </c>
      <c r="BD26" s="75">
        <f>VALUE(IF(OR(AND(BB26="Fuerte",BC26="Fuerte")),"100",IF(OR(AND(BB26="Fuerte",BC26="Moderado"),AND(BB26="Moderado",BC26="Fuerte"),AND(BB26="Moderado",BC26="Moderado")),"50",IF(OR(AND(BB26="Fuerte",BC26="Débil"),AND(BB26="Moderado",BC26="Débil"),AND(BB26="Débil",BC26="Fuerte"),AND(BB26="Débil",BC26="Moderado"),AND(BB26="Débil",BC26="Débil")),"0",))))</f>
        <v>50</v>
      </c>
      <c r="BE26" s="77" t="str">
        <f>IF(BD26=100,"Fuerte",IF(BD26=50,"Moderado",IF(BD26=0,"Débil")))</f>
        <v>Moderado</v>
      </c>
      <c r="BF26" s="743"/>
      <c r="BG26" s="743"/>
      <c r="BH26" s="743"/>
      <c r="BI26" s="743"/>
      <c r="BJ26" s="743"/>
      <c r="BK26" s="743"/>
      <c r="BL26" s="743"/>
      <c r="BM26" s="743"/>
      <c r="BN26" s="384" t="s">
        <v>314</v>
      </c>
      <c r="BO26" s="465" t="s">
        <v>628</v>
      </c>
      <c r="BP26" s="410" t="s">
        <v>625</v>
      </c>
      <c r="BQ26" s="446" t="s">
        <v>624</v>
      </c>
      <c r="BR26" s="406" t="s">
        <v>229</v>
      </c>
      <c r="BS26" s="466" t="s">
        <v>623</v>
      </c>
      <c r="BT26" s="467">
        <v>44985</v>
      </c>
      <c r="BU26" s="468">
        <v>45290</v>
      </c>
      <c r="BV26" s="479" t="s">
        <v>1037</v>
      </c>
      <c r="BW26" s="469"/>
      <c r="BX26" s="87"/>
      <c r="BY26" s="87"/>
      <c r="BZ26" s="87"/>
      <c r="CA26" s="87"/>
      <c r="CB26" s="87"/>
      <c r="CC26" s="87"/>
      <c r="CD26" s="87"/>
      <c r="CE26" s="87"/>
      <c r="CF26" s="87"/>
      <c r="CG26" s="87"/>
      <c r="CH26" s="87"/>
      <c r="CI26" s="87"/>
      <c r="CJ26" s="87"/>
      <c r="CK26" s="87"/>
      <c r="CL26" s="87"/>
      <c r="CM26" s="87"/>
      <c r="CN26" s="87"/>
      <c r="CO26" s="87"/>
      <c r="CP26" s="87"/>
      <c r="CQ26" s="87"/>
    </row>
    <row r="27" spans="1:95" ht="78.75" customHeight="1">
      <c r="A27" s="743"/>
      <c r="B27" s="743"/>
      <c r="C27" s="743"/>
      <c r="D27" s="743"/>
      <c r="E27" s="743"/>
      <c r="F27" s="743"/>
      <c r="G27" s="743"/>
      <c r="H27" s="743"/>
      <c r="I27" s="743"/>
      <c r="J27" s="764"/>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2">
        <f t="shared" si="0"/>
        <v>5</v>
      </c>
      <c r="AH27" s="743"/>
      <c r="AI27" s="743"/>
      <c r="AJ27" s="743"/>
      <c r="AK27" s="73">
        <v>3</v>
      </c>
      <c r="AL27" s="143" t="s">
        <v>627</v>
      </c>
      <c r="AM27" s="75" t="s">
        <v>283</v>
      </c>
      <c r="AN27" s="75">
        <f t="shared" si="16"/>
        <v>15</v>
      </c>
      <c r="AO27" s="75" t="s">
        <v>282</v>
      </c>
      <c r="AP27" s="75">
        <f t="shared" si="17"/>
        <v>15</v>
      </c>
      <c r="AQ27" s="75" t="s">
        <v>281</v>
      </c>
      <c r="AR27" s="75">
        <f t="shared" si="18"/>
        <v>15</v>
      </c>
      <c r="AS27" s="75" t="s">
        <v>280</v>
      </c>
      <c r="AT27" s="75">
        <f t="shared" si="19"/>
        <v>15</v>
      </c>
      <c r="AU27" s="75" t="s">
        <v>279</v>
      </c>
      <c r="AV27" s="75">
        <f t="shared" si="20"/>
        <v>15</v>
      </c>
      <c r="AW27" s="75" t="s">
        <v>278</v>
      </c>
      <c r="AX27" s="75">
        <f t="shared" si="21"/>
        <v>15</v>
      </c>
      <c r="AY27" s="75" t="s">
        <v>277</v>
      </c>
      <c r="AZ27" s="75">
        <f t="shared" si="22"/>
        <v>15</v>
      </c>
      <c r="BA27" s="76">
        <f>SUM(AN27,AP27,AR27,AT27,AV27,AX27,AZ27)</f>
        <v>105</v>
      </c>
      <c r="BB27" s="75" t="str">
        <f>IF(BA27&gt;=96,"Fuerte",IF(AND(BA27&gt;=86, BA27&lt;96),"Moderado",IF(BA27&lt;86,"Débil")))</f>
        <v>Fuerte</v>
      </c>
      <c r="BC27" s="75" t="s">
        <v>299</v>
      </c>
      <c r="BD27" s="75">
        <f>VALUE(IF(OR(AND(BB27="Fuerte",BC27="Fuerte")),"100",IF(OR(AND(BB27="Fuerte",BC27="Moderado"),AND(BB27="Moderado",BC27="Fuerte"),AND(BB27="Moderado",BC27="Moderado")),"50",IF(OR(AND(BB27="Fuerte",BC27="Débil"),AND(BB27="Moderado",BC27="Débil"),AND(BB27="Débil",BC27="Fuerte"),AND(BB27="Débil",BC27="Moderado"),AND(BB27="Débil",BC27="Débil")),"0",))))</f>
        <v>50</v>
      </c>
      <c r="BE27" s="77" t="str">
        <f>IF(BD27=100,"Fuerte",IF(BD27=50,"Moderado",IF(BD27=0,"Débil")))</f>
        <v>Moderado</v>
      </c>
      <c r="BF27" s="743"/>
      <c r="BG27" s="743"/>
      <c r="BH27" s="743"/>
      <c r="BI27" s="743"/>
      <c r="BJ27" s="743"/>
      <c r="BK27" s="743"/>
      <c r="BL27" s="743"/>
      <c r="BM27" s="743"/>
      <c r="BN27" s="384" t="s">
        <v>314</v>
      </c>
      <c r="BO27" s="385" t="s">
        <v>626</v>
      </c>
      <c r="BP27" s="470" t="s">
        <v>625</v>
      </c>
      <c r="BQ27" s="413" t="s">
        <v>624</v>
      </c>
      <c r="BR27" s="410" t="s">
        <v>229</v>
      </c>
      <c r="BS27" s="471" t="s">
        <v>623</v>
      </c>
      <c r="BT27" s="457">
        <v>44985</v>
      </c>
      <c r="BU27" s="472">
        <v>45290</v>
      </c>
      <c r="BV27" s="470"/>
      <c r="BW27" s="473"/>
      <c r="BX27" s="87"/>
      <c r="BY27" s="87"/>
      <c r="BZ27" s="87"/>
      <c r="CA27" s="87"/>
      <c r="CB27" s="87"/>
      <c r="CC27" s="87"/>
      <c r="CD27" s="87"/>
      <c r="CE27" s="87"/>
      <c r="CF27" s="87"/>
      <c r="CG27" s="87"/>
      <c r="CH27" s="87"/>
      <c r="CI27" s="87"/>
      <c r="CJ27" s="87"/>
      <c r="CK27" s="87"/>
      <c r="CL27" s="87"/>
      <c r="CM27" s="87"/>
      <c r="CN27" s="87"/>
      <c r="CO27" s="87"/>
      <c r="CP27" s="87"/>
      <c r="CQ27" s="87"/>
    </row>
    <row r="28" spans="1:95" ht="116.25" customHeight="1">
      <c r="A28" s="759">
        <v>6</v>
      </c>
      <c r="B28" s="759" t="s">
        <v>622</v>
      </c>
      <c r="C28" s="759" t="s">
        <v>621</v>
      </c>
      <c r="D28" s="759" t="s">
        <v>620</v>
      </c>
      <c r="E28" s="86" t="s">
        <v>619</v>
      </c>
      <c r="F28" s="86" t="s">
        <v>618</v>
      </c>
      <c r="G28" s="759" t="s">
        <v>617</v>
      </c>
      <c r="H28" s="759" t="s">
        <v>317</v>
      </c>
      <c r="I28" s="130" t="s">
        <v>301</v>
      </c>
      <c r="J28" s="759">
        <v>1</v>
      </c>
      <c r="K28" s="780" t="str">
        <f>IF(J28&lt;=0,"",IF(J28=1,"Rara vez",IF(J28=2,"Improbable",IF(J28=3,"Posible",IF(J28=4,"Probable",IF(J28=5,"Casi Seguro"))))))</f>
        <v>Rara vez</v>
      </c>
      <c r="L28" s="782">
        <f>IF(K28="","",IF(K28="Rara vez",0.2,IF(K28="Improbable",0.4,IF(K28="Posible",0.6,IF(K28="Probable",0.8,IF(K28="Casi seguro",1,))))))</f>
        <v>0.2</v>
      </c>
      <c r="M28" s="782" t="s">
        <v>286</v>
      </c>
      <c r="N28" s="782" t="s">
        <v>286</v>
      </c>
      <c r="O28" s="782" t="s">
        <v>285</v>
      </c>
      <c r="P28" s="782" t="s">
        <v>285</v>
      </c>
      <c r="Q28" s="782" t="s">
        <v>286</v>
      </c>
      <c r="R28" s="782" t="s">
        <v>286</v>
      </c>
      <c r="S28" s="782" t="s">
        <v>286</v>
      </c>
      <c r="T28" s="782" t="s">
        <v>285</v>
      </c>
      <c r="U28" s="782" t="s">
        <v>285</v>
      </c>
      <c r="V28" s="782" t="s">
        <v>286</v>
      </c>
      <c r="W28" s="782" t="s">
        <v>286</v>
      </c>
      <c r="X28" s="782" t="s">
        <v>286</v>
      </c>
      <c r="Y28" s="782" t="s">
        <v>286</v>
      </c>
      <c r="Z28" s="782" t="s">
        <v>285</v>
      </c>
      <c r="AA28" s="782" t="s">
        <v>286</v>
      </c>
      <c r="AB28" s="782" t="s">
        <v>285</v>
      </c>
      <c r="AC28" s="782" t="s">
        <v>286</v>
      </c>
      <c r="AD28" s="782" t="s">
        <v>285</v>
      </c>
      <c r="AE28" s="782" t="s">
        <v>285</v>
      </c>
      <c r="AF28" s="801">
        <f>IF(AB28="Si","19",COUNTIF(M28:AE29,"si"))</f>
        <v>11</v>
      </c>
      <c r="AG28" s="72">
        <f t="shared" si="0"/>
        <v>10</v>
      </c>
      <c r="AH28" s="780" t="str">
        <f>IF(AG28=5,"Moderado",IF(AG28=10,"Mayor",IF(AG28=20,"Catastrófico",0)))</f>
        <v>Mayor</v>
      </c>
      <c r="AI28" s="782">
        <f>IF(AH28="","",IF(AH28="Leve",0.2,IF(AH28="Menor",0.4,IF(AH28="Moderado",0.6,IF(AH28="Mayor",0.8,IF(AH28="Catastrófico",1,))))))</f>
        <v>0.8</v>
      </c>
      <c r="AJ28" s="780" t="str">
        <f>IF(OR(AND(K28="Rara vez",AH28="Moderado"),AND(K28="Improbable",AH28="Moderado")),"Moderado",IF(OR(AND(K28="Rara vez",AH28="Mayor"),AND(K28="Improbable",AH28="Mayor"),AND(K28="Posible",AH28="Moderado"),AND(K28="Probable",AH28="Moderado")),"Alta",IF(OR(AND(K28="Rara vez",AH28="Catastrófico"),AND(K28="Improbable",AH28="Catastrófico"),AND(K28="Posible",AH28="Catastrófico"),AND(K28="Probable",AH28="Catastrófico"),AND(K28="Casi seguro",AH28="Catastrófico"),AND(K28="Posible",AH28="Moderado"),AND(K28="Probable",AH28="Moderado"),AND(K28="Casi seguro",AH28="Moderado"),AND(K28="Posible",AH28="Mayor"),AND(K28="Probable",AH28="Mayor"),AND(K28="Casi seguro",AH28="Mayor")),"Extremo",)))</f>
        <v>Alta</v>
      </c>
      <c r="AK28" s="73">
        <v>1</v>
      </c>
      <c r="AL28" s="143" t="s">
        <v>616</v>
      </c>
      <c r="AM28" s="134" t="s">
        <v>283</v>
      </c>
      <c r="AN28" s="134">
        <f t="shared" si="16"/>
        <v>15</v>
      </c>
      <c r="AO28" s="134" t="s">
        <v>282</v>
      </c>
      <c r="AP28" s="134">
        <f t="shared" si="17"/>
        <v>15</v>
      </c>
      <c r="AQ28" s="134" t="s">
        <v>281</v>
      </c>
      <c r="AR28" s="134">
        <f t="shared" si="18"/>
        <v>15</v>
      </c>
      <c r="AS28" s="134" t="s">
        <v>280</v>
      </c>
      <c r="AT28" s="134">
        <f t="shared" si="19"/>
        <v>15</v>
      </c>
      <c r="AU28" s="134" t="s">
        <v>279</v>
      </c>
      <c r="AV28" s="134">
        <f t="shared" si="20"/>
        <v>15</v>
      </c>
      <c r="AW28" s="134" t="s">
        <v>278</v>
      </c>
      <c r="AX28" s="134">
        <f t="shared" si="21"/>
        <v>15</v>
      </c>
      <c r="AY28" s="134" t="s">
        <v>277</v>
      </c>
      <c r="AZ28" s="134">
        <f t="shared" si="22"/>
        <v>15</v>
      </c>
      <c r="BA28" s="145">
        <f>SUM(AN28,AP28,AR28,AT28,AV28,AX28,AZ28)</f>
        <v>105</v>
      </c>
      <c r="BB28" s="134" t="str">
        <f>IF(BA28&gt;=96,"Fuerte",IF(AND(BA28&gt;=86, BA28&lt;96),"Moderado",IF(BA28&lt;86,"Débil")))</f>
        <v>Fuerte</v>
      </c>
      <c r="BC28" s="134" t="s">
        <v>276</v>
      </c>
      <c r="BD28" s="134">
        <f>VALUE(IF(OR(AND(BB28="Fuerte",BC28="Fuerte")),"100",IF(OR(AND(BB28="Fuerte",BC28="Moderado"),AND(BB28="Moderado",BC28="Fuerte"),AND(BB28="Moderado",BC28="Moderado")),"50",IF(OR(AND(BB28="Fuerte",BC28="Débil"),AND(BB28="Moderado",BC28="Débil"),AND(BB28="Débil",BC28="Fuerte"),AND(BB28="Débil",BC28="Moderado"),AND(BB28="Débil",BC28="Débil")),"0",))))</f>
        <v>100</v>
      </c>
      <c r="BE28" s="146" t="str">
        <f>IF(BD28=100,"Fuerte",IF(BD28=50,"Moderado",IF(BD28=0,"Débil")))</f>
        <v>Fuerte</v>
      </c>
      <c r="BF28" s="744">
        <f>AVERAGE(BD28:BD29)</f>
        <v>100</v>
      </c>
      <c r="BG28" s="744" t="str">
        <f>IF(BF28=100,"Fuerte",IF(AND(BF28&lt;=99, BF28&gt;=50),"Moderado",IF(BF28&lt;50,"Débil")))</f>
        <v>Fuerte</v>
      </c>
      <c r="BH28" s="741">
        <f>IF(BG28="Fuerte",(J28-2),IF(BG28="Moderado",(J28-1), IF(BG28="Débil",((J28-0)))))</f>
        <v>-1</v>
      </c>
      <c r="BI28" s="741" t="str">
        <f>IF(BH28&lt;=0,"Rara vez",IF(BH28=1,"Rara vez",IF(BH28=2,"Improbable",IF(BH28=3,"Posible",IF(BH28=4,"Probable",IF(BH28=5,"Casi Seguro"))))))</f>
        <v>Rara vez</v>
      </c>
      <c r="BJ28" s="782">
        <f>IF(BI28="","",IF(BI28="Rara vez",0.2,IF(BI28="Improbable",0.4,IF(BI28="Posible",0.6,IF(BI28="Probable",0.8,IF(BI28="Casi seguro",1,))))))</f>
        <v>0.2</v>
      </c>
      <c r="BK28" s="741" t="str">
        <f>IFERROR(IF(AG28=5,"Moderado",IF(AG28=10,"Mayor",IF(AG28=20,"Catastrófico",0))),"")</f>
        <v>Mayor</v>
      </c>
      <c r="BL28" s="782">
        <f>IF(AH28="","",IF(AH28="Moderado",0.6,IF(AH28="Mayor",0.8,IF(AH28="Catastrófico",1,))))</f>
        <v>0.8</v>
      </c>
      <c r="BM28" s="741" t="str">
        <f>IF(OR(AND(KBI28="Rara vez",BK28="Moderado"),AND(BI28="Improbable",BK28="Moderado")),"Moderado",IF(OR(AND(BI28="Rara vez",BK28="Mayor"),AND(BI28="Improbable",BK28="Mayor"),AND(BI28="Posible",BK28="Moderado"),AND(BI28="Probable",BK28="Moderado")),"Alta",IF(OR(AND(BI28="Rara vez",BK28="Catastrófico"),BM72Y(BI28="Improbable",BK28="Catastrófico"),AND(BI28="Posible",BK28="Catastrófico"),AND(BI28="Probable",BK28="Catastrófico"),AND(BI28="Casi seguro",BK28="Catastrófico"),AND(BI28="Posible",BK28="Moderado"),AND(BI28="Probable",BK28="Moderado"),AND(BI28="Casi seguro",BK28="Moderado"),AND(BI28="Posible",BK28="Mayor"),AND(BI28="Probable",BK28="Mayor"),AND(BI28="Casi seguro",BK28="Mayor")),"Extremo",)))</f>
        <v>Alta</v>
      </c>
      <c r="BN28" s="474" t="s">
        <v>314</v>
      </c>
      <c r="BO28" s="475" t="s">
        <v>1123</v>
      </c>
      <c r="BP28" s="461" t="s">
        <v>878</v>
      </c>
      <c r="BQ28" s="413" t="s">
        <v>879</v>
      </c>
      <c r="BR28" s="410" t="s">
        <v>880</v>
      </c>
      <c r="BS28" s="476" t="s">
        <v>876</v>
      </c>
      <c r="BT28" s="477">
        <v>45293</v>
      </c>
      <c r="BU28" s="457">
        <v>45657</v>
      </c>
      <c r="BV28" s="466">
        <v>4825</v>
      </c>
      <c r="BW28" s="92"/>
      <c r="BX28" s="87"/>
      <c r="BY28" s="87"/>
      <c r="BZ28" s="87"/>
      <c r="CA28" s="87"/>
      <c r="CB28" s="87"/>
      <c r="CC28" s="87"/>
      <c r="CD28" s="87"/>
      <c r="CE28" s="87"/>
      <c r="CF28" s="87"/>
      <c r="CG28" s="87"/>
      <c r="CH28" s="87"/>
      <c r="CI28" s="87"/>
      <c r="CJ28" s="87"/>
      <c r="CK28" s="87"/>
      <c r="CL28" s="87"/>
      <c r="CM28" s="87"/>
      <c r="CN28" s="87"/>
      <c r="CO28" s="87"/>
      <c r="CP28" s="87"/>
      <c r="CQ28" s="87"/>
    </row>
    <row r="29" spans="1:95" ht="126" customHeight="1">
      <c r="A29" s="743"/>
      <c r="B29" s="743"/>
      <c r="C29" s="743"/>
      <c r="D29" s="743"/>
      <c r="E29" s="86"/>
      <c r="F29" s="86"/>
      <c r="G29" s="743"/>
      <c r="H29" s="743"/>
      <c r="I29" s="130" t="s">
        <v>295</v>
      </c>
      <c r="J29" s="764"/>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2">
        <f t="shared" si="0"/>
        <v>5</v>
      </c>
      <c r="AH29" s="743"/>
      <c r="AI29" s="743"/>
      <c r="AJ29" s="743"/>
      <c r="AK29" s="73">
        <v>2</v>
      </c>
      <c r="AL29" s="143" t="s">
        <v>611</v>
      </c>
      <c r="AM29" s="134" t="s">
        <v>283</v>
      </c>
      <c r="AN29" s="134">
        <f t="shared" si="16"/>
        <v>15</v>
      </c>
      <c r="AO29" s="134" t="s">
        <v>282</v>
      </c>
      <c r="AP29" s="134">
        <f t="shared" si="17"/>
        <v>15</v>
      </c>
      <c r="AQ29" s="134" t="s">
        <v>281</v>
      </c>
      <c r="AR29" s="134">
        <f t="shared" si="18"/>
        <v>15</v>
      </c>
      <c r="AS29" s="134" t="s">
        <v>280</v>
      </c>
      <c r="AT29" s="134">
        <f t="shared" si="19"/>
        <v>15</v>
      </c>
      <c r="AU29" s="134" t="s">
        <v>279</v>
      </c>
      <c r="AV29" s="134">
        <f t="shared" si="20"/>
        <v>15</v>
      </c>
      <c r="AW29" s="134" t="s">
        <v>278</v>
      </c>
      <c r="AX29" s="134">
        <f t="shared" si="21"/>
        <v>15</v>
      </c>
      <c r="AY29" s="134" t="s">
        <v>277</v>
      </c>
      <c r="AZ29" s="134">
        <f t="shared" si="22"/>
        <v>15</v>
      </c>
      <c r="BA29" s="145">
        <f>SUM(AN29,AP29,AR29,AT29,AV29,AX29,AZ29)</f>
        <v>105</v>
      </c>
      <c r="BB29" s="134" t="str">
        <f>IF(BA29&gt;=96,"Fuerte",IF(AND(BA29&gt;=86, BA29&lt;96),"Moderado",IF(BA29&lt;86,"Débil")))</f>
        <v>Fuerte</v>
      </c>
      <c r="BC29" s="134" t="s">
        <v>276</v>
      </c>
      <c r="BD29" s="134">
        <f>VALUE(IF(OR(AND(BB29="Fuerte",BC29="Fuerte")),"100",IF(OR(AND(BB29="Fuerte",BC29="Moderado"),AND(BB29="Moderado",BC29="Fuerte"),AND(BB29="Moderado",BC29="Moderado")),"50",IF(OR(AND(BB29="Fuerte",BC29="Débil"),AND(BB29="Moderado",BC29="Débil"),AND(BB29="Débil",BC29="Fuerte"),AND(BB29="Débil",BC29="Moderado"),AND(BB29="Débil",BC29="Débil")),"0",))))</f>
        <v>100</v>
      </c>
      <c r="BE29" s="146" t="str">
        <f>IF(BD29=100,"Fuerte",IF(BD29=50,"Moderado",IF(BD29=0,"Débil")))</f>
        <v>Fuerte</v>
      </c>
      <c r="BF29" s="743"/>
      <c r="BG29" s="743"/>
      <c r="BH29" s="743"/>
      <c r="BI29" s="743"/>
      <c r="BJ29" s="743"/>
      <c r="BK29" s="743"/>
      <c r="BL29" s="743"/>
      <c r="BM29" s="743"/>
      <c r="BN29" s="474" t="s">
        <v>314</v>
      </c>
      <c r="BO29" s="385" t="s">
        <v>1124</v>
      </c>
      <c r="BP29" s="471" t="s">
        <v>1127</v>
      </c>
      <c r="BQ29" s="413" t="s">
        <v>1125</v>
      </c>
      <c r="BR29" s="410" t="s">
        <v>1126</v>
      </c>
      <c r="BS29" s="471" t="s">
        <v>881</v>
      </c>
      <c r="BT29" s="478">
        <v>45418</v>
      </c>
      <c r="BU29" s="457">
        <v>45657</v>
      </c>
      <c r="BV29" s="414">
        <v>4825</v>
      </c>
      <c r="BW29" s="479"/>
      <c r="BX29" s="480"/>
      <c r="BY29" s="480"/>
      <c r="BZ29" s="455"/>
      <c r="CA29" s="87"/>
      <c r="CB29" s="87"/>
      <c r="CC29" s="87"/>
      <c r="CD29" s="87"/>
      <c r="CE29" s="87"/>
      <c r="CF29" s="87"/>
      <c r="CG29" s="87"/>
      <c r="CH29" s="87"/>
      <c r="CI29" s="87"/>
      <c r="CJ29" s="87"/>
      <c r="CK29" s="87"/>
      <c r="CL29" s="87"/>
      <c r="CM29" s="87"/>
      <c r="CN29" s="87"/>
      <c r="CO29" s="87"/>
      <c r="CP29" s="87"/>
      <c r="CQ29" s="87"/>
    </row>
    <row r="30" spans="1:95" ht="78.75" customHeight="1">
      <c r="A30" s="743"/>
      <c r="B30" s="743"/>
      <c r="C30" s="743"/>
      <c r="D30" s="743"/>
      <c r="E30" s="86"/>
      <c r="F30" s="86"/>
      <c r="G30" s="743"/>
      <c r="H30" s="743"/>
      <c r="I30" s="130" t="s">
        <v>296</v>
      </c>
      <c r="J30" s="764"/>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2">
        <f t="shared" si="0"/>
        <v>5</v>
      </c>
      <c r="AH30" s="743"/>
      <c r="AI30" s="743"/>
      <c r="AJ30" s="743"/>
      <c r="AK30" s="73">
        <v>3</v>
      </c>
      <c r="AL30" s="90" t="s">
        <v>308</v>
      </c>
      <c r="AM30" s="134"/>
      <c r="AN30" s="134" t="str">
        <f t="shared" si="16"/>
        <v/>
      </c>
      <c r="AO30" s="134"/>
      <c r="AP30" s="134" t="str">
        <f t="shared" si="17"/>
        <v/>
      </c>
      <c r="AQ30" s="134"/>
      <c r="AR30" s="134" t="str">
        <f t="shared" si="18"/>
        <v/>
      </c>
      <c r="AS30" s="134"/>
      <c r="AT30" s="134" t="str">
        <f t="shared" si="19"/>
        <v/>
      </c>
      <c r="AU30" s="134"/>
      <c r="AV30" s="134" t="str">
        <f t="shared" si="20"/>
        <v/>
      </c>
      <c r="AW30" s="134"/>
      <c r="AX30" s="134" t="str">
        <f t="shared" si="21"/>
        <v/>
      </c>
      <c r="AY30" s="134"/>
      <c r="AZ30" s="134" t="str">
        <f t="shared" si="22"/>
        <v/>
      </c>
      <c r="BA30" s="145"/>
      <c r="BB30" s="134"/>
      <c r="BC30" s="134"/>
      <c r="BD30" s="134"/>
      <c r="BE30" s="146"/>
      <c r="BF30" s="743"/>
      <c r="BG30" s="743"/>
      <c r="BH30" s="743"/>
      <c r="BI30" s="743"/>
      <c r="BJ30" s="743"/>
      <c r="BK30" s="743"/>
      <c r="BL30" s="743"/>
      <c r="BM30" s="743"/>
      <c r="BN30" s="146"/>
      <c r="BO30" s="146"/>
      <c r="BP30" s="146"/>
      <c r="BQ30" s="146"/>
      <c r="BR30" s="146"/>
      <c r="BS30" s="146"/>
      <c r="BT30" s="146"/>
      <c r="BU30" s="146"/>
      <c r="BV30" s="146"/>
      <c r="BW30" s="120"/>
      <c r="BX30" s="87"/>
      <c r="BY30" s="87"/>
      <c r="BZ30" s="87"/>
      <c r="CA30" s="87"/>
      <c r="CB30" s="87"/>
      <c r="CC30" s="87"/>
      <c r="CD30" s="87"/>
      <c r="CE30" s="87"/>
      <c r="CF30" s="87"/>
      <c r="CG30" s="87"/>
      <c r="CH30" s="87"/>
      <c r="CI30" s="87"/>
      <c r="CJ30" s="87"/>
      <c r="CK30" s="87"/>
      <c r="CL30" s="87"/>
      <c r="CM30" s="87"/>
      <c r="CN30" s="87"/>
      <c r="CO30" s="87"/>
      <c r="CP30" s="87"/>
      <c r="CQ30" s="87"/>
    </row>
    <row r="31" spans="1:95" ht="78.75" customHeight="1">
      <c r="A31" s="743"/>
      <c r="B31" s="743"/>
      <c r="C31" s="743"/>
      <c r="D31" s="743"/>
      <c r="E31" s="86"/>
      <c r="F31" s="86"/>
      <c r="G31" s="743"/>
      <c r="H31" s="743"/>
      <c r="I31" s="130" t="s">
        <v>340</v>
      </c>
      <c r="J31" s="764"/>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2">
        <f t="shared" si="0"/>
        <v>5</v>
      </c>
      <c r="AH31" s="743"/>
      <c r="AI31" s="743"/>
      <c r="AJ31" s="743"/>
      <c r="AK31" s="73">
        <v>4</v>
      </c>
      <c r="AL31" s="90" t="s">
        <v>308</v>
      </c>
      <c r="AM31" s="134"/>
      <c r="AN31" s="134" t="str">
        <f t="shared" si="16"/>
        <v/>
      </c>
      <c r="AO31" s="134"/>
      <c r="AP31" s="134" t="str">
        <f t="shared" si="17"/>
        <v/>
      </c>
      <c r="AQ31" s="134"/>
      <c r="AR31" s="134" t="str">
        <f t="shared" si="18"/>
        <v/>
      </c>
      <c r="AS31" s="134"/>
      <c r="AT31" s="134" t="str">
        <f t="shared" si="19"/>
        <v/>
      </c>
      <c r="AU31" s="134"/>
      <c r="AV31" s="134" t="str">
        <f t="shared" si="20"/>
        <v/>
      </c>
      <c r="AW31" s="134"/>
      <c r="AX31" s="134" t="str">
        <f t="shared" si="21"/>
        <v/>
      </c>
      <c r="AY31" s="134"/>
      <c r="AZ31" s="134" t="str">
        <f t="shared" si="22"/>
        <v/>
      </c>
      <c r="BA31" s="145"/>
      <c r="BB31" s="134"/>
      <c r="BC31" s="134"/>
      <c r="BD31" s="134"/>
      <c r="BE31" s="146"/>
      <c r="BF31" s="743"/>
      <c r="BG31" s="743"/>
      <c r="BH31" s="743"/>
      <c r="BI31" s="743"/>
      <c r="BJ31" s="743"/>
      <c r="BK31" s="743"/>
      <c r="BL31" s="743"/>
      <c r="BM31" s="743"/>
      <c r="BN31" s="146"/>
      <c r="BO31" s="146"/>
      <c r="BP31" s="146"/>
      <c r="BQ31" s="146"/>
      <c r="BR31" s="146"/>
      <c r="BS31" s="146"/>
      <c r="BT31" s="146"/>
      <c r="BU31" s="146"/>
      <c r="BV31" s="146"/>
      <c r="BW31" s="192"/>
      <c r="BX31" s="87"/>
      <c r="BY31" s="87"/>
      <c r="BZ31" s="87"/>
      <c r="CA31" s="87"/>
      <c r="CB31" s="87"/>
      <c r="CC31" s="87"/>
      <c r="CD31" s="87"/>
      <c r="CE31" s="87"/>
      <c r="CF31" s="87"/>
      <c r="CG31" s="87"/>
      <c r="CH31" s="87"/>
      <c r="CI31" s="87"/>
      <c r="CJ31" s="87"/>
      <c r="CK31" s="87"/>
      <c r="CL31" s="87"/>
      <c r="CM31" s="87"/>
      <c r="CN31" s="87"/>
      <c r="CO31" s="87"/>
      <c r="CP31" s="87"/>
      <c r="CQ31" s="87"/>
    </row>
    <row r="32" spans="1:95" ht="78.75" customHeight="1">
      <c r="A32" s="743"/>
      <c r="B32" s="743"/>
      <c r="C32" s="743"/>
      <c r="D32" s="743"/>
      <c r="E32" s="86"/>
      <c r="F32" s="86"/>
      <c r="G32" s="743"/>
      <c r="H32" s="743"/>
      <c r="I32" s="130" t="s">
        <v>287</v>
      </c>
      <c r="J32" s="764"/>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2">
        <f t="shared" si="0"/>
        <v>5</v>
      </c>
      <c r="AH32" s="743"/>
      <c r="AI32" s="743"/>
      <c r="AJ32" s="743"/>
      <c r="AK32" s="73">
        <v>5</v>
      </c>
      <c r="AL32" s="90" t="s">
        <v>308</v>
      </c>
      <c r="AM32" s="134"/>
      <c r="AN32" s="134" t="str">
        <f t="shared" si="16"/>
        <v/>
      </c>
      <c r="AO32" s="134"/>
      <c r="AP32" s="134" t="str">
        <f t="shared" si="17"/>
        <v/>
      </c>
      <c r="AQ32" s="134"/>
      <c r="AR32" s="134" t="str">
        <f t="shared" si="18"/>
        <v/>
      </c>
      <c r="AS32" s="134"/>
      <c r="AT32" s="134" t="str">
        <f t="shared" si="19"/>
        <v/>
      </c>
      <c r="AU32" s="134"/>
      <c r="AV32" s="134" t="str">
        <f t="shared" si="20"/>
        <v/>
      </c>
      <c r="AW32" s="134"/>
      <c r="AX32" s="134" t="str">
        <f t="shared" si="21"/>
        <v/>
      </c>
      <c r="AY32" s="134"/>
      <c r="AZ32" s="134" t="str">
        <f t="shared" si="22"/>
        <v/>
      </c>
      <c r="BA32" s="145"/>
      <c r="BB32" s="134"/>
      <c r="BC32" s="134"/>
      <c r="BD32" s="134"/>
      <c r="BE32" s="146"/>
      <c r="BF32" s="743"/>
      <c r="BG32" s="743"/>
      <c r="BH32" s="743"/>
      <c r="BI32" s="743"/>
      <c r="BJ32" s="743"/>
      <c r="BK32" s="743"/>
      <c r="BL32" s="743"/>
      <c r="BM32" s="743"/>
      <c r="BN32" s="146"/>
      <c r="BO32" s="146"/>
      <c r="BP32" s="146"/>
      <c r="BQ32" s="146"/>
      <c r="BR32" s="146"/>
      <c r="BS32" s="146"/>
      <c r="BT32" s="146"/>
      <c r="BU32" s="146"/>
      <c r="BV32" s="146"/>
      <c r="BW32" s="73"/>
      <c r="BX32" s="87"/>
      <c r="BY32" s="87"/>
      <c r="BZ32" s="87"/>
      <c r="CA32" s="87"/>
      <c r="CB32" s="87"/>
      <c r="CC32" s="87"/>
      <c r="CD32" s="87"/>
      <c r="CE32" s="87"/>
      <c r="CF32" s="87"/>
      <c r="CG32" s="87"/>
      <c r="CH32" s="87"/>
      <c r="CI32" s="87"/>
      <c r="CJ32" s="87"/>
      <c r="CK32" s="87"/>
      <c r="CL32" s="87"/>
      <c r="CM32" s="87"/>
      <c r="CN32" s="87"/>
      <c r="CO32" s="87"/>
      <c r="CP32" s="87"/>
      <c r="CQ32" s="87"/>
    </row>
    <row r="33" spans="1:95" ht="78.75" customHeight="1">
      <c r="A33" s="781"/>
      <c r="B33" s="781"/>
      <c r="C33" s="781"/>
      <c r="D33" s="781"/>
      <c r="E33" s="150"/>
      <c r="F33" s="150"/>
      <c r="G33" s="781"/>
      <c r="H33" s="781"/>
      <c r="I33" s="130" t="s">
        <v>584</v>
      </c>
      <c r="J33" s="784"/>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2">
        <f t="shared" si="0"/>
        <v>5</v>
      </c>
      <c r="AH33" s="781"/>
      <c r="AI33" s="781"/>
      <c r="AJ33" s="781"/>
      <c r="AK33" s="73">
        <v>6</v>
      </c>
      <c r="AL33" s="90" t="s">
        <v>308</v>
      </c>
      <c r="AM33" s="134"/>
      <c r="AN33" s="134" t="str">
        <f t="shared" si="16"/>
        <v/>
      </c>
      <c r="AO33" s="134"/>
      <c r="AP33" s="134" t="str">
        <f t="shared" si="17"/>
        <v/>
      </c>
      <c r="AQ33" s="134"/>
      <c r="AR33" s="134" t="str">
        <f t="shared" si="18"/>
        <v/>
      </c>
      <c r="AS33" s="134"/>
      <c r="AT33" s="134" t="str">
        <f t="shared" si="19"/>
        <v/>
      </c>
      <c r="AU33" s="134"/>
      <c r="AV33" s="134" t="str">
        <f t="shared" si="20"/>
        <v/>
      </c>
      <c r="AW33" s="134"/>
      <c r="AX33" s="134" t="str">
        <f t="shared" si="21"/>
        <v/>
      </c>
      <c r="AY33" s="134"/>
      <c r="AZ33" s="134" t="str">
        <f t="shared" si="22"/>
        <v/>
      </c>
      <c r="BA33" s="145"/>
      <c r="BB33" s="134"/>
      <c r="BC33" s="134"/>
      <c r="BD33" s="134"/>
      <c r="BE33" s="146"/>
      <c r="BF33" s="781"/>
      <c r="BG33" s="781"/>
      <c r="BH33" s="781"/>
      <c r="BI33" s="781"/>
      <c r="BJ33" s="781"/>
      <c r="BK33" s="781"/>
      <c r="BL33" s="781"/>
      <c r="BM33" s="781"/>
      <c r="BN33" s="146"/>
      <c r="BO33" s="158"/>
      <c r="BP33" s="146"/>
      <c r="BQ33" s="146"/>
      <c r="BR33" s="146"/>
      <c r="BS33" s="146"/>
      <c r="BT33" s="146"/>
      <c r="BU33" s="146"/>
      <c r="BV33" s="146"/>
      <c r="BW33" s="89"/>
      <c r="BX33" s="87"/>
      <c r="BY33" s="87"/>
      <c r="BZ33" s="87"/>
      <c r="CA33" s="87"/>
      <c r="CB33" s="87"/>
      <c r="CC33" s="87"/>
      <c r="CD33" s="87"/>
      <c r="CE33" s="87"/>
      <c r="CF33" s="87"/>
      <c r="CG33" s="87"/>
      <c r="CH33" s="87"/>
      <c r="CI33" s="87"/>
      <c r="CJ33" s="87"/>
      <c r="CK33" s="87"/>
      <c r="CL33" s="87"/>
      <c r="CM33" s="87"/>
      <c r="CN33" s="87"/>
      <c r="CO33" s="87"/>
      <c r="CP33" s="87"/>
      <c r="CQ33" s="87"/>
    </row>
    <row r="34" spans="1:95" ht="174.75" customHeight="1">
      <c r="A34" s="951">
        <v>7</v>
      </c>
      <c r="B34" s="759" t="s">
        <v>622</v>
      </c>
      <c r="C34" s="759" t="s">
        <v>621</v>
      </c>
      <c r="D34" s="759" t="s">
        <v>620</v>
      </c>
      <c r="E34" s="762" t="s">
        <v>1128</v>
      </c>
      <c r="F34" s="693" t="s">
        <v>1130</v>
      </c>
      <c r="G34" s="762" t="s">
        <v>1131</v>
      </c>
      <c r="H34" s="759" t="s">
        <v>317</v>
      </c>
      <c r="I34" s="689" t="s">
        <v>340</v>
      </c>
      <c r="J34" s="759">
        <v>1</v>
      </c>
      <c r="K34" s="747" t="str">
        <f>IF(J28&lt;=0,"",IF(J28=1,"Rara vez",IF(J28=2,"Improbable",IF(J28=3,"Posible",IF(J28=4,"Probable",IF(J28=5,"Casi Seguro"))))))</f>
        <v>Rara vez</v>
      </c>
      <c r="L34" s="749">
        <f>IF(K34="","",IF(K34="Rara vez",0.2,IF(K34="Improbable",0.4,IF(K34="Posible",0.6,IF(K34="Probable",0.8,IF(K34="Casi seguro",1,))))))</f>
        <v>0.2</v>
      </c>
      <c r="M34" s="751" t="s">
        <v>286</v>
      </c>
      <c r="N34" s="751" t="s">
        <v>286</v>
      </c>
      <c r="O34" s="751" t="s">
        <v>286</v>
      </c>
      <c r="P34" s="751" t="s">
        <v>286</v>
      </c>
      <c r="Q34" s="751" t="s">
        <v>286</v>
      </c>
      <c r="R34" s="751" t="s">
        <v>286</v>
      </c>
      <c r="S34" s="751" t="s">
        <v>286</v>
      </c>
      <c r="T34" s="751" t="s">
        <v>286</v>
      </c>
      <c r="U34" s="751" t="s">
        <v>286</v>
      </c>
      <c r="V34" s="751" t="s">
        <v>286</v>
      </c>
      <c r="W34" s="751" t="s">
        <v>286</v>
      </c>
      <c r="X34" s="751" t="s">
        <v>286</v>
      </c>
      <c r="Y34" s="751" t="s">
        <v>286</v>
      </c>
      <c r="Z34" s="751" t="s">
        <v>286</v>
      </c>
      <c r="AA34" s="751" t="s">
        <v>286</v>
      </c>
      <c r="AB34" s="751" t="s">
        <v>285</v>
      </c>
      <c r="AC34" s="751" t="s">
        <v>286</v>
      </c>
      <c r="AD34" s="751" t="s">
        <v>286</v>
      </c>
      <c r="AE34" s="751" t="s">
        <v>285</v>
      </c>
      <c r="AF34" s="753">
        <f>IF(AB34="Si","19",COUNTIF(M34:AE34,"si"))</f>
        <v>17</v>
      </c>
      <c r="AG34" s="755">
        <f>VALUE(IF(AF34&lt;=5,5,IF(AND(AF34&gt;5,AF34&lt;=11),10,IF(AF34&gt;11,20,0))))</f>
        <v>20</v>
      </c>
      <c r="AH34" s="757" t="str">
        <f>IF(AG34=5,"Moderado",IF(AG34=10,"Mayor",IF(AG34=20,"Catastrófico",0)))</f>
        <v>Catastrófico</v>
      </c>
      <c r="AI34" s="842">
        <f>IF(AH34="","",IF(AH34="Moderado",0.6,IF(AH34="Mayor",0.8,IF(AH34="Catastrófico",1,))))</f>
        <v>1</v>
      </c>
      <c r="AJ34" s="757" t="str">
        <f>IF(OR(AND(K34="Rara vez",AH34="Moderado"),AND(K34="Improbable",AH34="Moderado")),"Moderado",IF(OR(AND(K34="Rara vez",AH34="Mayor"),AND(K34="Improbable",AH34="Mayor"),AND(K34="Posible",AH34="Moderado"),AND(K34="Probable",AH34="Moderado")),"Alta",IF(OR(AND(K34="Rara vez",AH34="Catastrófico"),AND(K34="Improbable",AH34="Catastrófico"),AND(K34="Posible",AH34="Catastrófico"),AND(K34="Probable",AH34="Catastrófico"),AND(K34="Casi seguro",AH34="Catastrófico"),AND(K34="Posible",AH34="Moderado"),AND(K34="Probable",AH34="Moderado"),AND(K34="Casi seguro",AH34="Moderado"),AND(K34="Posible",AH34="Mayor"),AND(K34="Probable",AH34="Mayor"),AND(K34="Casi seguro",AH34="Mayor")),"Extremo",)))</f>
        <v>Extremo</v>
      </c>
      <c r="AK34" s="759"/>
      <c r="AL34" s="143" t="s">
        <v>1322</v>
      </c>
      <c r="AM34" s="134" t="s">
        <v>283</v>
      </c>
      <c r="AN34" s="134">
        <f>IF(AM34="","",IF(AM34="Asignado",15,IF(AM34="No asignado",0,)))</f>
        <v>15</v>
      </c>
      <c r="AO34" s="134" t="s">
        <v>282</v>
      </c>
      <c r="AP34" s="134">
        <f t="shared" ref="AP34" si="27">IF(AO34="","",IF(AO34="Adecuado",15,IF(AO34="Inadecuado",0,)))</f>
        <v>15</v>
      </c>
      <c r="AQ34" s="134" t="s">
        <v>281</v>
      </c>
      <c r="AR34" s="134">
        <f t="shared" ref="AR34" si="28">IF(AQ34="","",IF(AQ34="Oportuna",15,IF(AQ34="Inoportuna",0,)))</f>
        <v>15</v>
      </c>
      <c r="AS34" s="134" t="s">
        <v>280</v>
      </c>
      <c r="AT34" s="134">
        <f t="shared" ref="AT34" si="29">IF(AS34="","",IF(AS34="Prevenir",15,IF(AS34="Detectar",10,IF(AS34="No es un control",0,))))</f>
        <v>15</v>
      </c>
      <c r="AU34" s="134" t="s">
        <v>279</v>
      </c>
      <c r="AV34" s="134">
        <f t="shared" ref="AV34" si="30">IF(AU34="","",IF(AU34="Confiable",15,IF(AU34="No confiable",0,)))</f>
        <v>15</v>
      </c>
      <c r="AW34" s="134" t="s">
        <v>278</v>
      </c>
      <c r="AX34" s="134">
        <f t="shared" ref="AX34" si="31">IF(AW34="","",IF(AW34="Se investigan y  resuelven oportunamente",15,IF(AW34="No se investigan y resuelven oportunamente",0,)))</f>
        <v>15</v>
      </c>
      <c r="AY34" s="134" t="s">
        <v>277</v>
      </c>
      <c r="AZ34" s="134">
        <f t="shared" ref="AZ34" si="32">IF(AY34="","",IF(AY34="Completa",15,IF(AY34="Incompleta",10,IF(AY34="No existe",0,))))</f>
        <v>15</v>
      </c>
      <c r="BA34" s="145">
        <f>SUM(AN34,AP34,AR34,AT34,AV34,AX34,AZ34)</f>
        <v>105</v>
      </c>
      <c r="BB34" s="134" t="str">
        <f>IF(BA34&gt;=96,"Fuerte",IF(AND(BA34&gt;=86, BA34&lt;96),"Moderado",IF(BA34&lt;86,"Débil")))</f>
        <v>Fuerte</v>
      </c>
      <c r="BC34" s="690" t="s">
        <v>276</v>
      </c>
      <c r="BD34" s="75">
        <f>VALUE(IF(OR(AND(BB34="Fuerte",BC34="Fuerte")),"100",IF(OR(AND(BB34="Fuerte",BC34="Moderado"),AND(BB34="Moderado",BC34="Fuerte"),AND(BB34="Moderado",BC34="Moderado")),"50",IF(OR(AND(BB34="Fuerte",BC34="Débil"),AND(BB34="Moderado",BC34="Débil"),AND(BB34="Débil",BC34="Fuerte"),AND(BB34="Débil",BC34="Moderado"),AND(BB34="Débil",BC34="Débil")),"0",))))</f>
        <v>100</v>
      </c>
      <c r="BE34" s="75" t="str">
        <f>IF(BD34=100,"Fuerte",IF(BD34=50,"Moderado",IF(BD34=0,"Débil")))</f>
        <v>Fuerte</v>
      </c>
      <c r="BF34" s="745">
        <f>AVERAGE(BD34)</f>
        <v>100</v>
      </c>
      <c r="BG34" s="744" t="str">
        <f>IF(BF34=100,"Fuerte",IF(AND(BF34&lt;=99, BF34&gt;=50),"Moderado",IF(BF34&lt;50,"Débil")))</f>
        <v>Fuerte</v>
      </c>
      <c r="BH34" s="741">
        <f>IF(BG34="Fuerte",(J28-2),IF(BG34="Moderado",(J28-1), IF(BG34="Débil",((J28-0)))))</f>
        <v>-1</v>
      </c>
      <c r="BI34" s="741" t="str">
        <f>IF(BH34&lt;=0,"Rara vez",IF(BH34=1,"Rara vez",IF(BH34=2,"Improbable",IF(BH34=3,"Posible",IF(BH34=4,"Probable",IF(BH34=5,"Casi Seguro"))))))</f>
        <v>Rara vez</v>
      </c>
      <c r="BJ34" s="782">
        <f>IF(BI34="","",IF(BI34="Rara vez",0.2,IF(BI34="Improbable",0.4,IF(BI34="Posible",0.6,IF(BI34="Probable",0.8,IF(BI34="Casi seguro",1,))))))</f>
        <v>0.2</v>
      </c>
      <c r="BK34" s="741" t="str">
        <f>IFERROR(IF(AG28=5,"Moderado",IF(AG28=10,"Mayor",IF(AG28=20,"Catastrófico",0))),"")</f>
        <v>Mayor</v>
      </c>
      <c r="BL34" s="782" t="str">
        <f>IF(AH35="","",IF(AH35="Moderado",0.6,IF(AH35="Mayor",0.8,IF(AH35="Catastrófico",1,))))</f>
        <v/>
      </c>
      <c r="BM34" s="741" t="str">
        <f>IF(OR(AND(KBI34="Rara vez",BK34="Moderado"),AND(BI34="Improbable",BK34="Moderado")),"Moderado",IF(OR(AND(BI34="Rara vez",BK34="Mayor"),AND(BI34="Improbable",BK34="Mayor"),AND(BI34="Posible",BK34="Moderado"),AND(BI34="Probable",BK34="Moderado")),"Alta",IF(OR(AND(BI34="Rara vez",BK34="Catastrófico"),AND(BI34="Improbable",BK34="Catastrófico"),AND(BI34="Posible",BK34="Catastrófico"),AND(BI34="Probable",BK34="Catastrófico"),AND(BI34="Casi seguro",BK34="Catastrófico"),AND(BI34="Posible",BK34="Moderado"),AND(BI34="Probable",BK34="Moderado"),AND(BI34="Casi seguro",BK34="Moderado"),AND(BI34="Posible",BK34="Mayor"),AND(BI34="Probable",BK34="Mayor"),AND(BI34="Casi seguro",BK34="Mayor")),"Extremo",)))</f>
        <v>Alta</v>
      </c>
      <c r="BN34" s="474" t="s">
        <v>314</v>
      </c>
      <c r="BO34" s="946" t="s">
        <v>1323</v>
      </c>
      <c r="BP34" s="948" t="s">
        <v>1127</v>
      </c>
      <c r="BQ34" s="948" t="s">
        <v>1125</v>
      </c>
      <c r="BR34" s="948" t="s">
        <v>1179</v>
      </c>
      <c r="BS34" s="948" t="s">
        <v>881</v>
      </c>
      <c r="BT34" s="949">
        <v>45481</v>
      </c>
      <c r="BU34" s="949">
        <v>45657</v>
      </c>
      <c r="BV34" s="950">
        <v>4898</v>
      </c>
      <c r="BW34" s="692"/>
      <c r="BX34" s="87"/>
      <c r="BY34" s="87"/>
      <c r="BZ34" s="87"/>
      <c r="CA34" s="87"/>
      <c r="CB34" s="87"/>
      <c r="CC34" s="87"/>
      <c r="CD34" s="87"/>
      <c r="CE34" s="87"/>
      <c r="CF34" s="87"/>
      <c r="CG34" s="87"/>
      <c r="CH34" s="87"/>
      <c r="CI34" s="87"/>
      <c r="CJ34" s="87"/>
      <c r="CK34" s="87"/>
      <c r="CL34" s="87"/>
      <c r="CM34" s="87"/>
      <c r="CN34" s="87"/>
      <c r="CO34" s="87"/>
      <c r="CP34" s="87"/>
      <c r="CQ34" s="87"/>
    </row>
    <row r="35" spans="1:95" ht="171.75" customHeight="1">
      <c r="A35" s="876"/>
      <c r="B35" s="760"/>
      <c r="C35" s="761"/>
      <c r="D35" s="761"/>
      <c r="E35" s="763"/>
      <c r="F35" s="694" t="s">
        <v>1129</v>
      </c>
      <c r="G35" s="763"/>
      <c r="H35" s="761"/>
      <c r="I35" s="86" t="s">
        <v>287</v>
      </c>
      <c r="J35" s="764"/>
      <c r="K35" s="748"/>
      <c r="L35" s="750"/>
      <c r="M35" s="752"/>
      <c r="N35" s="752"/>
      <c r="O35" s="752"/>
      <c r="P35" s="752"/>
      <c r="Q35" s="752"/>
      <c r="R35" s="752"/>
      <c r="S35" s="752"/>
      <c r="T35" s="752"/>
      <c r="U35" s="752"/>
      <c r="V35" s="752"/>
      <c r="W35" s="752"/>
      <c r="X35" s="752"/>
      <c r="Y35" s="752"/>
      <c r="Z35" s="752"/>
      <c r="AA35" s="752"/>
      <c r="AB35" s="752"/>
      <c r="AC35" s="752"/>
      <c r="AD35" s="752"/>
      <c r="AE35" s="752"/>
      <c r="AF35" s="754"/>
      <c r="AG35" s="756"/>
      <c r="AH35" s="758"/>
      <c r="AI35" s="843"/>
      <c r="AJ35" s="758"/>
      <c r="AK35" s="761"/>
      <c r="AL35" s="90" t="s">
        <v>308</v>
      </c>
      <c r="AM35" s="288"/>
      <c r="AN35" s="289"/>
      <c r="AO35" s="288"/>
      <c r="AP35" s="289"/>
      <c r="AQ35" s="288"/>
      <c r="AR35" s="289"/>
      <c r="AS35" s="288"/>
      <c r="AT35" s="289"/>
      <c r="AU35" s="288"/>
      <c r="AV35" s="289"/>
      <c r="AW35" s="290"/>
      <c r="AX35" s="289"/>
      <c r="AY35" s="290"/>
      <c r="AZ35" s="289"/>
      <c r="BA35" s="56"/>
      <c r="BB35" s="289"/>
      <c r="BC35" s="289"/>
      <c r="BD35" s="289"/>
      <c r="BE35" s="292"/>
      <c r="BF35" s="746"/>
      <c r="BG35" s="743"/>
      <c r="BH35" s="743"/>
      <c r="BI35" s="743"/>
      <c r="BJ35" s="743"/>
      <c r="BK35" s="743"/>
      <c r="BL35" s="743"/>
      <c r="BM35" s="742"/>
      <c r="BN35" s="146"/>
      <c r="BO35" s="947"/>
      <c r="BP35" s="948"/>
      <c r="BQ35" s="948"/>
      <c r="BR35" s="948"/>
      <c r="BS35" s="948"/>
      <c r="BT35" s="949"/>
      <c r="BU35" s="949"/>
      <c r="BV35" s="950"/>
      <c r="BW35" s="692"/>
      <c r="BX35" s="87"/>
      <c r="BY35" s="87"/>
      <c r="BZ35" s="87"/>
      <c r="CA35" s="87"/>
      <c r="CB35" s="87"/>
      <c r="CC35" s="87"/>
      <c r="CD35" s="87"/>
      <c r="CE35" s="87"/>
      <c r="CF35" s="87"/>
      <c r="CG35" s="87"/>
      <c r="CH35" s="87"/>
      <c r="CI35" s="87"/>
      <c r="CJ35" s="87"/>
      <c r="CK35" s="87"/>
      <c r="CL35" s="87"/>
      <c r="CM35" s="87"/>
      <c r="CN35" s="87"/>
      <c r="CO35" s="87"/>
      <c r="CP35" s="87"/>
      <c r="CQ35" s="87"/>
    </row>
    <row r="36" spans="1:95" ht="198" customHeight="1">
      <c r="A36" s="759">
        <v>8</v>
      </c>
      <c r="B36" s="759" t="s">
        <v>609</v>
      </c>
      <c r="C36" s="837" t="s">
        <v>608</v>
      </c>
      <c r="D36" s="837" t="s">
        <v>607</v>
      </c>
      <c r="E36" s="86" t="s">
        <v>606</v>
      </c>
      <c r="F36" s="86" t="s">
        <v>605</v>
      </c>
      <c r="G36" s="837" t="s">
        <v>604</v>
      </c>
      <c r="H36" s="837" t="s">
        <v>317</v>
      </c>
      <c r="I36" s="166" t="s">
        <v>301</v>
      </c>
      <c r="J36" s="837">
        <v>5</v>
      </c>
      <c r="K36" s="838" t="str">
        <f>IF(J36&lt;=0,"",IF(J36=1,"Rara vez",IF(J36=2,"Improbable",IF(J36=3,"Posible",IF(J36=4,"Probable",IF(J36=5,"Casi Seguro"))))))</f>
        <v>Casi Seguro</v>
      </c>
      <c r="L36" s="841">
        <f>IF(K36="","",IF(K36="Rara vez",0.2,IF(K36="Improbable",0.4,IF(K36="Posible",0.6,IF(K36="Probable",0.8,IF(K36="Casi seguro",1,))))))</f>
        <v>1</v>
      </c>
      <c r="M36" s="841" t="s">
        <v>286</v>
      </c>
      <c r="N36" s="841" t="s">
        <v>285</v>
      </c>
      <c r="O36" s="841" t="s">
        <v>286</v>
      </c>
      <c r="P36" s="841" t="s">
        <v>286</v>
      </c>
      <c r="Q36" s="841" t="s">
        <v>286</v>
      </c>
      <c r="R36" s="841" t="s">
        <v>286</v>
      </c>
      <c r="S36" s="841" t="s">
        <v>286</v>
      </c>
      <c r="T36" s="841" t="s">
        <v>285</v>
      </c>
      <c r="U36" s="841" t="s">
        <v>286</v>
      </c>
      <c r="V36" s="841" t="s">
        <v>286</v>
      </c>
      <c r="W36" s="841" t="s">
        <v>286</v>
      </c>
      <c r="X36" s="841" t="s">
        <v>286</v>
      </c>
      <c r="Y36" s="841" t="s">
        <v>286</v>
      </c>
      <c r="Z36" s="841" t="s">
        <v>286</v>
      </c>
      <c r="AA36" s="841" t="s">
        <v>286</v>
      </c>
      <c r="AB36" s="841" t="s">
        <v>285</v>
      </c>
      <c r="AC36" s="841" t="s">
        <v>286</v>
      </c>
      <c r="AD36" s="841" t="s">
        <v>285</v>
      </c>
      <c r="AE36" s="841" t="s">
        <v>285</v>
      </c>
      <c r="AF36" s="857">
        <f>IF(AB36="Si","19",COUNTIF(M36:AE37,"si"))</f>
        <v>14</v>
      </c>
      <c r="AG36" s="683">
        <f t="shared" si="0"/>
        <v>20</v>
      </c>
      <c r="AH36" s="838" t="str">
        <f>IF(AG36=5,"Moderado",IF(AG36=10,"Mayor",IF(AG36=20,"Catastrófico",0)))</f>
        <v>Catastrófico</v>
      </c>
      <c r="AI36" s="841">
        <f>IF(AH36="","",IF(AH36="Leve",0.2,IF(AH36="Menor",0.4,IF(AH36="Moderado",0.6,IF(AH36="Mayor",0.8,IF(AH36="Catastrófico",1,))))))</f>
        <v>1</v>
      </c>
      <c r="AJ36" s="838" t="str">
        <f>IF(OR(AND(K36="Rara vez",AH36="Moderado"),AND(K36="Improbable",AH36="Moderado")),"Moderado",IF(OR(AND(K36="Rara vez",AH36="Mayor"),AND(K36="Improbable",AH36="Mayor"),AND(K36="Posible",AH36="Moderado"),AND(K36="Probable",AH36="Moderado")),"Alta",IF(OR(AND(K36="Rara vez",AH36="Catastrófico"),AND(K36="Improbable",AH36="Catastrófico"),AND(K36="Posible",AH36="Catastrófico"),AND(K36="Probable",AH36="Catastrófico"),AND(K36="Casi seguro",AH36="Catastrófico"),AND(K36="Posible",AH36="Moderado"),AND(K36="Probable",AH36="Moderado"),AND(K36="Casi seguro",AH36="Moderado"),AND(K36="Posible",AH36="Mayor"),AND(K36="Probable",AH36="Mayor"),AND(K36="Casi seguro",AH36="Mayor")),"Extremo",)))</f>
        <v>Extremo</v>
      </c>
      <c r="AK36" s="192">
        <v>1</v>
      </c>
      <c r="AL36" s="684" t="s">
        <v>603</v>
      </c>
      <c r="AM36" s="659" t="s">
        <v>283</v>
      </c>
      <c r="AN36" s="659">
        <f t="shared" si="16"/>
        <v>15</v>
      </c>
      <c r="AO36" s="659" t="s">
        <v>282</v>
      </c>
      <c r="AP36" s="659">
        <f t="shared" si="17"/>
        <v>15</v>
      </c>
      <c r="AQ36" s="659" t="s">
        <v>281</v>
      </c>
      <c r="AR36" s="659">
        <f t="shared" si="18"/>
        <v>15</v>
      </c>
      <c r="AS36" s="659" t="s">
        <v>280</v>
      </c>
      <c r="AT36" s="659">
        <f t="shared" si="19"/>
        <v>15</v>
      </c>
      <c r="AU36" s="659" t="s">
        <v>279</v>
      </c>
      <c r="AV36" s="659">
        <f t="shared" si="20"/>
        <v>15</v>
      </c>
      <c r="AW36" s="659" t="s">
        <v>278</v>
      </c>
      <c r="AX36" s="659">
        <f t="shared" si="21"/>
        <v>15</v>
      </c>
      <c r="AY36" s="659" t="s">
        <v>277</v>
      </c>
      <c r="AZ36" s="659">
        <f t="shared" si="22"/>
        <v>15</v>
      </c>
      <c r="BA36" s="685">
        <f t="shared" ref="BA36" si="33">SUM(AN36,AP36,AR36,AT36,AV36,AX36,AZ36)</f>
        <v>105</v>
      </c>
      <c r="BB36" s="659" t="str">
        <f t="shared" ref="BB36" si="34">IF(BA36&gt;=96,"Fuerte",IF(AND(BA36&gt;=86, BA36&lt;96),"Moderado",IF(BA36&lt;86,"Débil")))</f>
        <v>Fuerte</v>
      </c>
      <c r="BC36" s="659" t="s">
        <v>276</v>
      </c>
      <c r="BD36" s="659">
        <f t="shared" ref="BD36" si="35">VALUE(IF(OR(AND(BB36="Fuerte",BC36="Fuerte")),"100",IF(OR(AND(BB36="Fuerte",BC36="Moderado"),AND(BB36="Moderado",BC36="Fuerte"),AND(BB36="Moderado",BC36="Moderado")),"50",IF(OR(AND(BB36="Fuerte",BC36="Débil"),AND(BB36="Moderado",BC36="Débil"),AND(BB36="Débil",BC36="Fuerte"),AND(BB36="Débil",BC36="Moderado"),AND(BB36="Débil",BC36="Débil")),"0",))))</f>
        <v>100</v>
      </c>
      <c r="BE36" s="686" t="str">
        <f t="shared" ref="BE36" si="36">IF(BD36=100,"Fuerte",IF(BD36=50,"Moderado",IF(BD36=0,"Débil")))</f>
        <v>Fuerte</v>
      </c>
      <c r="BF36" s="851">
        <f>AVERAGE(BD36:BD36)</f>
        <v>100</v>
      </c>
      <c r="BG36" s="851" t="str">
        <f>IF(BF36=100,"Fuerte",IF(AND(BF36&lt;=99, BF36&gt;=50),"Moderado",IF(BF36&lt;50,"Débil")))</f>
        <v>Fuerte</v>
      </c>
      <c r="BH36" s="854">
        <f>IF(BG36="Fuerte",(J36-2),IF(BG36="Moderado",(J36-1), IF(BG36="Débil",((J36-0)))))</f>
        <v>3</v>
      </c>
      <c r="BI36" s="854" t="str">
        <f>IF(BH36&lt;=0,"Rara vez",IF(BH36=1,"Rara vez",IF(BH36=2,"Improbable",IF(BH36=3,"Posible",IF(BH36=4,"Probable",IF(BH36=5,"Casi Seguro"))))))</f>
        <v>Posible</v>
      </c>
      <c r="BJ36" s="841">
        <f>IF(BI36="","",IF(BI36="Rara vez",0.2,IF(BI36="Improbable",0.4,IF(BI36="Posible",0.6,IF(BI36="Probable",0.8,IF(BI36="Casi seguro",1,))))))</f>
        <v>0.6</v>
      </c>
      <c r="BK36" s="854" t="str">
        <f>IFERROR(IF(AG36=5,"Moderado",IF(AG36=10,"Mayor",IF(AG36=20,"Catastrófico",0))),"")</f>
        <v>Catastrófico</v>
      </c>
      <c r="BL36" s="841">
        <f>IF(AH36="","",IF(AH36="Moderado",0.6,IF(AH36="Mayor",0.8,IF(AH36="Catastrófico",1,))))</f>
        <v>1</v>
      </c>
      <c r="BM36" s="847" t="str">
        <f>IF(OR(AND(KBI36="Rara vez",BK36="Moderado"),AND(BI36="Improbable",BK36="Moderado")),"Moderado",IF(OR(AND(BI36="Rara vez",BK36="Mayor"),AND(BI36="Improbable",BK36="Mayor"),AND(BI36="Posible",BK36="Moderado"),AND(BI36="Probable",BK36="Moderado")),"Alta",IF(OR(AND(BI36="Rara vez",BK36="Catastrófico"),AND(BI36="Improbable",BK36="Catastrófico"),AND(BI36="Posible",BK36="Catastrófico"),AND(BI36="Probable",BK36="Catastrófico"),AND(BI36="Casi seguro",BK36="Catastrófico"),AND(BI36="Posible",BK36="Moderado"),AND(BI36="Probable",BK36="Moderado"),AND(BI36="Casi seguro",BK36="Moderado"),AND(BI36="Posible",BK36="Mayor"),AND(BI36="Probable",BK36="Mayor"),AND(BI36="Casi seguro",BK36="Mayor")),"Extremo",)))</f>
        <v>Extremo</v>
      </c>
      <c r="BN36" s="687" t="s">
        <v>314</v>
      </c>
      <c r="BO36" s="441" t="s">
        <v>602</v>
      </c>
      <c r="BP36" s="597" t="s">
        <v>601</v>
      </c>
      <c r="BQ36" s="470" t="s">
        <v>600</v>
      </c>
      <c r="BR36" s="476" t="s">
        <v>599</v>
      </c>
      <c r="BS36" s="421" t="s">
        <v>883</v>
      </c>
      <c r="BT36" s="477">
        <v>45292</v>
      </c>
      <c r="BU36" s="688">
        <v>45657</v>
      </c>
      <c r="BV36" s="421">
        <v>4783</v>
      </c>
      <c r="BW36" s="120"/>
      <c r="BX36" s="455"/>
      <c r="BY36" s="87"/>
      <c r="BZ36" s="87"/>
      <c r="CA36" s="87"/>
      <c r="CB36" s="87"/>
      <c r="CC36" s="87"/>
      <c r="CD36" s="87"/>
      <c r="CE36" s="87"/>
      <c r="CF36" s="87"/>
      <c r="CG36" s="87"/>
      <c r="CH36" s="87"/>
      <c r="CI36" s="87"/>
      <c r="CJ36" s="87"/>
      <c r="CK36" s="87"/>
      <c r="CL36" s="87"/>
      <c r="CM36" s="87"/>
      <c r="CN36" s="87"/>
      <c r="CO36" s="87"/>
      <c r="CP36" s="87"/>
      <c r="CQ36" s="87"/>
    </row>
    <row r="37" spans="1:95" ht="78.75" customHeight="1">
      <c r="A37" s="743"/>
      <c r="B37" s="743"/>
      <c r="C37" s="743"/>
      <c r="D37" s="743"/>
      <c r="E37" s="86"/>
      <c r="F37" s="86"/>
      <c r="G37" s="743"/>
      <c r="H37" s="743"/>
      <c r="I37" s="89" t="s">
        <v>295</v>
      </c>
      <c r="J37" s="764"/>
      <c r="K37" s="839"/>
      <c r="L37" s="834"/>
      <c r="M37" s="834"/>
      <c r="N37" s="834"/>
      <c r="O37" s="834"/>
      <c r="P37" s="834"/>
      <c r="Q37" s="834"/>
      <c r="R37" s="834"/>
      <c r="S37" s="834"/>
      <c r="T37" s="834"/>
      <c r="U37" s="834"/>
      <c r="V37" s="834"/>
      <c r="W37" s="834"/>
      <c r="X37" s="834"/>
      <c r="Y37" s="834"/>
      <c r="Z37" s="834"/>
      <c r="AA37" s="834"/>
      <c r="AB37" s="834"/>
      <c r="AC37" s="834"/>
      <c r="AD37" s="834"/>
      <c r="AE37" s="834"/>
      <c r="AF37" s="858"/>
      <c r="AG37" s="72">
        <f t="shared" si="0"/>
        <v>5</v>
      </c>
      <c r="AH37" s="839"/>
      <c r="AI37" s="834"/>
      <c r="AJ37" s="839"/>
      <c r="AK37" s="73">
        <v>2</v>
      </c>
      <c r="AL37" s="90" t="s">
        <v>308</v>
      </c>
      <c r="AM37" s="134"/>
      <c r="AN37" s="134"/>
      <c r="AO37" s="134"/>
      <c r="AP37" s="134"/>
      <c r="AQ37" s="134"/>
      <c r="AR37" s="134"/>
      <c r="AS37" s="134"/>
      <c r="AT37" s="134"/>
      <c r="AU37" s="134"/>
      <c r="AV37" s="134"/>
      <c r="AW37" s="134"/>
      <c r="AX37" s="134"/>
      <c r="AY37" s="134"/>
      <c r="AZ37" s="134"/>
      <c r="BA37" s="145"/>
      <c r="BB37" s="134"/>
      <c r="BC37" s="134"/>
      <c r="BD37" s="134"/>
      <c r="BE37" s="146"/>
      <c r="BF37" s="852"/>
      <c r="BG37" s="852"/>
      <c r="BH37" s="855"/>
      <c r="BI37" s="855"/>
      <c r="BJ37" s="834"/>
      <c r="BK37" s="855"/>
      <c r="BL37" s="834"/>
      <c r="BM37" s="848"/>
      <c r="BN37" s="146"/>
      <c r="BO37" s="493"/>
      <c r="BP37" s="421"/>
      <c r="BQ37" s="470"/>
      <c r="BR37" s="482"/>
      <c r="BS37" s="421"/>
      <c r="BT37" s="494"/>
      <c r="BU37" s="495"/>
      <c r="BV37" s="421"/>
      <c r="BW37" s="496"/>
      <c r="BX37" s="87"/>
      <c r="BY37" s="87"/>
      <c r="BZ37" s="87"/>
      <c r="CA37" s="87"/>
      <c r="CB37" s="87"/>
      <c r="CC37" s="87"/>
      <c r="CD37" s="87"/>
      <c r="CE37" s="87"/>
      <c r="CF37" s="87"/>
      <c r="CG37" s="87"/>
      <c r="CH37" s="87"/>
      <c r="CI37" s="87"/>
      <c r="CJ37" s="87"/>
      <c r="CK37" s="87"/>
      <c r="CL37" s="87"/>
      <c r="CM37" s="87"/>
      <c r="CN37" s="87"/>
      <c r="CO37" s="87"/>
      <c r="CP37" s="87"/>
      <c r="CQ37" s="87"/>
    </row>
    <row r="38" spans="1:95" ht="78.75" customHeight="1">
      <c r="A38" s="743"/>
      <c r="B38" s="743"/>
      <c r="C38" s="743"/>
      <c r="D38" s="743"/>
      <c r="E38" s="86"/>
      <c r="F38" s="86"/>
      <c r="G38" s="743"/>
      <c r="H38" s="743"/>
      <c r="I38" s="89" t="s">
        <v>296</v>
      </c>
      <c r="J38" s="764"/>
      <c r="K38" s="839"/>
      <c r="L38" s="834"/>
      <c r="M38" s="834"/>
      <c r="N38" s="834"/>
      <c r="O38" s="834"/>
      <c r="P38" s="834"/>
      <c r="Q38" s="834"/>
      <c r="R38" s="834"/>
      <c r="S38" s="834"/>
      <c r="T38" s="834"/>
      <c r="U38" s="834"/>
      <c r="V38" s="834"/>
      <c r="W38" s="834"/>
      <c r="X38" s="834"/>
      <c r="Y38" s="834"/>
      <c r="Z38" s="834"/>
      <c r="AA38" s="834"/>
      <c r="AB38" s="834"/>
      <c r="AC38" s="834"/>
      <c r="AD38" s="834"/>
      <c r="AE38" s="834"/>
      <c r="AF38" s="858"/>
      <c r="AG38" s="72">
        <f t="shared" si="0"/>
        <v>5</v>
      </c>
      <c r="AH38" s="839"/>
      <c r="AI38" s="834"/>
      <c r="AJ38" s="839"/>
      <c r="AK38" s="73">
        <v>3</v>
      </c>
      <c r="AL38" s="90" t="s">
        <v>308</v>
      </c>
      <c r="AM38" s="134"/>
      <c r="AN38" s="134" t="str">
        <f t="shared" si="16"/>
        <v/>
      </c>
      <c r="AO38" s="134"/>
      <c r="AP38" s="134" t="str">
        <f t="shared" si="17"/>
        <v/>
      </c>
      <c r="AQ38" s="134"/>
      <c r="AR38" s="134" t="str">
        <f t="shared" si="18"/>
        <v/>
      </c>
      <c r="AS38" s="134"/>
      <c r="AT38" s="134" t="str">
        <f t="shared" si="19"/>
        <v/>
      </c>
      <c r="AU38" s="134"/>
      <c r="AV38" s="134" t="str">
        <f t="shared" si="20"/>
        <v/>
      </c>
      <c r="AW38" s="134"/>
      <c r="AX38" s="134" t="str">
        <f t="shared" si="21"/>
        <v/>
      </c>
      <c r="AY38" s="134"/>
      <c r="AZ38" s="134" t="str">
        <f t="shared" si="22"/>
        <v/>
      </c>
      <c r="BA38" s="145"/>
      <c r="BB38" s="134"/>
      <c r="BC38" s="134"/>
      <c r="BD38" s="134"/>
      <c r="BE38" s="146"/>
      <c r="BF38" s="852"/>
      <c r="BG38" s="852"/>
      <c r="BH38" s="855"/>
      <c r="BI38" s="855"/>
      <c r="BJ38" s="834"/>
      <c r="BK38" s="855"/>
      <c r="BL38" s="834"/>
      <c r="BM38" s="848"/>
      <c r="BN38" s="146"/>
      <c r="BO38" s="487"/>
      <c r="BP38" s="497"/>
      <c r="BQ38" s="498"/>
      <c r="BR38" s="483"/>
      <c r="BS38" s="499"/>
      <c r="BT38" s="500"/>
      <c r="BU38" s="501"/>
      <c r="BV38" s="499"/>
      <c r="BW38" s="502"/>
      <c r="BX38" s="87"/>
      <c r="BY38" s="87"/>
      <c r="BZ38" s="87"/>
      <c r="CA38" s="87"/>
      <c r="CB38" s="87"/>
      <c r="CC38" s="87"/>
      <c r="CD38" s="87"/>
      <c r="CE38" s="87"/>
      <c r="CF38" s="87"/>
      <c r="CG38" s="87"/>
      <c r="CH38" s="87"/>
      <c r="CI38" s="87"/>
      <c r="CJ38" s="87"/>
      <c r="CK38" s="87"/>
      <c r="CL38" s="87"/>
      <c r="CM38" s="87"/>
      <c r="CN38" s="87"/>
      <c r="CO38" s="87"/>
      <c r="CP38" s="87"/>
      <c r="CQ38" s="87"/>
    </row>
    <row r="39" spans="1:95" ht="78.75" customHeight="1">
      <c r="A39" s="743"/>
      <c r="B39" s="743"/>
      <c r="C39" s="743"/>
      <c r="D39" s="743"/>
      <c r="E39" s="86"/>
      <c r="F39" s="86"/>
      <c r="G39" s="743"/>
      <c r="H39" s="743"/>
      <c r="I39" s="89" t="s">
        <v>340</v>
      </c>
      <c r="J39" s="764"/>
      <c r="K39" s="840"/>
      <c r="L39" s="834"/>
      <c r="M39" s="834"/>
      <c r="N39" s="834"/>
      <c r="O39" s="834"/>
      <c r="P39" s="834"/>
      <c r="Q39" s="834"/>
      <c r="R39" s="834"/>
      <c r="S39" s="834"/>
      <c r="T39" s="834"/>
      <c r="U39" s="834"/>
      <c r="V39" s="834"/>
      <c r="W39" s="834"/>
      <c r="X39" s="834"/>
      <c r="Y39" s="834"/>
      <c r="Z39" s="834"/>
      <c r="AA39" s="834"/>
      <c r="AB39" s="834"/>
      <c r="AC39" s="834"/>
      <c r="AD39" s="834"/>
      <c r="AE39" s="834"/>
      <c r="AF39" s="859"/>
      <c r="AG39" s="72">
        <f t="shared" si="0"/>
        <v>5</v>
      </c>
      <c r="AH39" s="840"/>
      <c r="AI39" s="834"/>
      <c r="AJ39" s="840"/>
      <c r="AK39" s="73">
        <v>4</v>
      </c>
      <c r="AL39" s="90" t="s">
        <v>308</v>
      </c>
      <c r="AM39" s="134"/>
      <c r="AN39" s="134" t="str">
        <f t="shared" si="16"/>
        <v/>
      </c>
      <c r="AO39" s="134"/>
      <c r="AP39" s="134" t="str">
        <f t="shared" si="17"/>
        <v/>
      </c>
      <c r="AQ39" s="134"/>
      <c r="AR39" s="134" t="str">
        <f t="shared" si="18"/>
        <v/>
      </c>
      <c r="AS39" s="134"/>
      <c r="AT39" s="134" t="str">
        <f t="shared" si="19"/>
        <v/>
      </c>
      <c r="AU39" s="134"/>
      <c r="AV39" s="134" t="str">
        <f t="shared" si="20"/>
        <v/>
      </c>
      <c r="AW39" s="134"/>
      <c r="AX39" s="134" t="str">
        <f t="shared" si="21"/>
        <v/>
      </c>
      <c r="AY39" s="134"/>
      <c r="AZ39" s="134" t="str">
        <f t="shared" si="22"/>
        <v/>
      </c>
      <c r="BA39" s="145"/>
      <c r="BB39" s="134"/>
      <c r="BC39" s="134"/>
      <c r="BD39" s="134"/>
      <c r="BE39" s="146"/>
      <c r="BF39" s="853"/>
      <c r="BG39" s="853"/>
      <c r="BH39" s="856"/>
      <c r="BI39" s="856"/>
      <c r="BJ39" s="846"/>
      <c r="BK39" s="856"/>
      <c r="BL39" s="846"/>
      <c r="BM39" s="849"/>
      <c r="BN39" s="146"/>
      <c r="BO39" s="489"/>
      <c r="BP39" s="490"/>
      <c r="BQ39" s="491"/>
      <c r="BR39" s="484"/>
      <c r="BS39" s="484"/>
      <c r="BT39" s="503"/>
      <c r="BU39" s="492"/>
      <c r="BV39" s="484"/>
      <c r="BW39" s="166"/>
      <c r="BX39" s="87"/>
      <c r="BY39" s="87"/>
      <c r="BZ39" s="87"/>
      <c r="CA39" s="87"/>
      <c r="CB39" s="87"/>
      <c r="CC39" s="87"/>
      <c r="CD39" s="87"/>
      <c r="CE39" s="87"/>
      <c r="CF39" s="87"/>
      <c r="CG39" s="87"/>
      <c r="CH39" s="87"/>
      <c r="CI39" s="87"/>
      <c r="CJ39" s="87"/>
      <c r="CK39" s="87"/>
      <c r="CL39" s="87"/>
      <c r="CM39" s="87"/>
      <c r="CN39" s="87"/>
      <c r="CO39" s="87"/>
      <c r="CP39" s="87"/>
      <c r="CQ39" s="87"/>
    </row>
    <row r="40" spans="1:95" ht="264">
      <c r="A40" s="759">
        <v>9</v>
      </c>
      <c r="B40" s="759" t="s">
        <v>598</v>
      </c>
      <c r="C40" s="759" t="s">
        <v>597</v>
      </c>
      <c r="D40" s="759" t="s">
        <v>596</v>
      </c>
      <c r="E40" s="155" t="s">
        <v>595</v>
      </c>
      <c r="F40" s="89" t="s">
        <v>594</v>
      </c>
      <c r="G40" s="759" t="s">
        <v>593</v>
      </c>
      <c r="H40" s="759" t="s">
        <v>317</v>
      </c>
      <c r="I40" s="71" t="s">
        <v>296</v>
      </c>
      <c r="J40" s="759">
        <v>4</v>
      </c>
      <c r="K40" s="850" t="str">
        <f>IF(J40&lt;=0,"",IF(J40=1,"Rara vez",IF(J40=2,"Improbable",IF(J40=3,"Posible",IF(J40=4,"Probable",IF(J40=5,"Casi Seguro"))))))</f>
        <v>Probable</v>
      </c>
      <c r="L40" s="860">
        <v>0.4</v>
      </c>
      <c r="M40" s="844" t="s">
        <v>286</v>
      </c>
      <c r="N40" s="844" t="s">
        <v>286</v>
      </c>
      <c r="O40" s="844" t="s">
        <v>286</v>
      </c>
      <c r="P40" s="844" t="s">
        <v>286</v>
      </c>
      <c r="Q40" s="844" t="s">
        <v>286</v>
      </c>
      <c r="R40" s="844" t="s">
        <v>286</v>
      </c>
      <c r="S40" s="844" t="s">
        <v>286</v>
      </c>
      <c r="T40" s="844" t="s">
        <v>286</v>
      </c>
      <c r="U40" s="844" t="s">
        <v>285</v>
      </c>
      <c r="V40" s="844" t="s">
        <v>286</v>
      </c>
      <c r="W40" s="844" t="s">
        <v>286</v>
      </c>
      <c r="X40" s="844" t="s">
        <v>286</v>
      </c>
      <c r="Y40" s="844" t="s">
        <v>286</v>
      </c>
      <c r="Z40" s="844" t="s">
        <v>286</v>
      </c>
      <c r="AA40" s="844" t="s">
        <v>286</v>
      </c>
      <c r="AB40" s="844" t="s">
        <v>285</v>
      </c>
      <c r="AC40" s="844" t="s">
        <v>286</v>
      </c>
      <c r="AD40" s="844" t="s">
        <v>286</v>
      </c>
      <c r="AE40" s="844" t="s">
        <v>285</v>
      </c>
      <c r="AF40" s="801">
        <f>IF(AB40="Si","19",COUNTIF(M40:AE41,"si"))</f>
        <v>16</v>
      </c>
      <c r="AG40" s="72">
        <f t="shared" si="0"/>
        <v>20</v>
      </c>
      <c r="AH40" s="850" t="str">
        <f>IF(AG40=5,"Moderado",IF(AG40=10,"Mayor",IF(AG40=20,"Catastrófico",0)))</f>
        <v>Catastrófico</v>
      </c>
      <c r="AI40" s="864">
        <v>0.8</v>
      </c>
      <c r="AJ40" s="850" t="s">
        <v>592</v>
      </c>
      <c r="AK40" s="156">
        <v>1</v>
      </c>
      <c r="AL40" s="157" t="s">
        <v>591</v>
      </c>
      <c r="AM40" s="134" t="s">
        <v>283</v>
      </c>
      <c r="AN40" s="134">
        <f t="shared" si="16"/>
        <v>15</v>
      </c>
      <c r="AO40" s="134" t="s">
        <v>590</v>
      </c>
      <c r="AP40" s="134">
        <f t="shared" si="17"/>
        <v>0</v>
      </c>
      <c r="AQ40" s="134" t="s">
        <v>281</v>
      </c>
      <c r="AR40" s="134">
        <f t="shared" si="18"/>
        <v>15</v>
      </c>
      <c r="AS40" s="134" t="s">
        <v>280</v>
      </c>
      <c r="AT40" s="134">
        <f t="shared" si="19"/>
        <v>15</v>
      </c>
      <c r="AU40" s="134" t="s">
        <v>279</v>
      </c>
      <c r="AV40" s="134">
        <f t="shared" si="20"/>
        <v>15</v>
      </c>
      <c r="AW40" s="134" t="s">
        <v>278</v>
      </c>
      <c r="AX40" s="134">
        <f t="shared" si="21"/>
        <v>15</v>
      </c>
      <c r="AY40" s="134" t="s">
        <v>277</v>
      </c>
      <c r="AZ40" s="134">
        <f t="shared" si="22"/>
        <v>15</v>
      </c>
      <c r="BA40" s="145">
        <f>SUM(AN40,AP40,AR40,AT40,AV40,AX40,AZ40)</f>
        <v>90</v>
      </c>
      <c r="BB40" s="134" t="str">
        <f>IF(BA40&gt;=96,"Fuerte",IF(AND(BA40&gt;=86, BA40&lt;96),"Moderado",IF(BA40&lt;86,"Débil")))</f>
        <v>Moderado</v>
      </c>
      <c r="BC40" s="134" t="s">
        <v>276</v>
      </c>
      <c r="BD40" s="134">
        <f>VALUE(IF(OR(AND(BB40="Fuerte",BC40="Fuerte")),"100",IF(OR(AND(BB40="Fuerte",BC40="Moderado"),AND(BB40="Moderado",BC40="Fuerte"),AND(BB40="Moderado",BC40="Moderado")),"50",IF(OR(AND(BB40="Fuerte",BC40="Débil"),AND(BB40="Moderado",BC40="Débil"),AND(BB40="Débil",BC40="Fuerte"),AND(BB40="Débil",BC40="Moderado"),AND(BB40="Débil",BC40="Débil")),"0",))))</f>
        <v>50</v>
      </c>
      <c r="BE40" s="146" t="str">
        <f>IF(BD40=100,"Fuerte",IF(BD40=50,"Moderado",IF(BD40=0,"Débil")))</f>
        <v>Moderado</v>
      </c>
      <c r="BF40" s="744">
        <f>AVERAGE(BD40:BD40)</f>
        <v>50</v>
      </c>
      <c r="BG40" s="744" t="str">
        <f>IF(BF40=100,"Fuerte",IF(AND(BF40&lt;=99, BF40&gt;=50),"Moderado",IF(BF40&lt;50,"Débil")))</f>
        <v>Moderado</v>
      </c>
      <c r="BH40" s="741">
        <f>IF(BG40="Fuerte",(J40-2),IF(BG40="Moderado",(J40-1), IF(BG40="Débil",((J40-0)))))</f>
        <v>3</v>
      </c>
      <c r="BI40" s="741" t="str">
        <f>IF(BH40&lt;=0,"Rara vez",IF(BH40=1,"Rara vez",IF(BH40=2,"Improbable",IF(BH40=3,"Posible",IF(BH40=4,"Probable",IF(BH40=5,"Casi Seguro"))))))</f>
        <v>Posible</v>
      </c>
      <c r="BJ40" s="782">
        <f>IF(BI40="","",IF(BI40="Rara vez",0.2,IF(BI40="Improbable",0.4,IF(BI40="Posible",0.6,IF(BI40="Probable",0.8,IF(BI40="Casi seguro",1,))))))</f>
        <v>0.6</v>
      </c>
      <c r="BK40" s="741" t="str">
        <f>IFERROR(IF(AG40=5,"Moderado",IF(AG40=10,"Mayor",IF(AG40=20,"Catastrófico",0))),"")</f>
        <v>Catastrófico</v>
      </c>
      <c r="BL40" s="782">
        <f>IF(AH40="","",IF(AH40="Moderado",0.6,IF(AH40="Mayor",0.8,IF(AH40="Catastrófico",1,))))</f>
        <v>1</v>
      </c>
      <c r="BM40" s="741"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Extremo</v>
      </c>
      <c r="BN40" s="504" t="s">
        <v>314</v>
      </c>
      <c r="BO40" s="505" t="s">
        <v>589</v>
      </c>
      <c r="BP40" s="506" t="s">
        <v>884</v>
      </c>
      <c r="BQ40" s="507" t="s">
        <v>885</v>
      </c>
      <c r="BR40" s="507" t="s">
        <v>586</v>
      </c>
      <c r="BS40" s="508" t="s">
        <v>886</v>
      </c>
      <c r="BT40" s="509" t="s">
        <v>588</v>
      </c>
      <c r="BU40" s="509">
        <v>45657</v>
      </c>
      <c r="BV40" s="510">
        <v>4835</v>
      </c>
      <c r="BW40" s="511"/>
      <c r="BX40" s="87"/>
      <c r="BY40" s="87"/>
      <c r="BZ40" s="87"/>
      <c r="CA40" s="87"/>
      <c r="CB40" s="87"/>
      <c r="CC40" s="87"/>
      <c r="CD40" s="87"/>
      <c r="CE40" s="87"/>
      <c r="CF40" s="87"/>
      <c r="CG40" s="87"/>
      <c r="CH40" s="87"/>
      <c r="CI40" s="87"/>
      <c r="CJ40" s="87"/>
      <c r="CK40" s="87"/>
      <c r="CL40" s="87"/>
      <c r="CM40" s="87"/>
      <c r="CN40" s="87"/>
      <c r="CO40" s="87"/>
      <c r="CP40" s="87"/>
      <c r="CQ40" s="87"/>
    </row>
    <row r="41" spans="1:95" ht="264">
      <c r="A41" s="743"/>
      <c r="B41" s="743"/>
      <c r="C41" s="743"/>
      <c r="D41" s="743"/>
      <c r="E41" s="165"/>
      <c r="F41" s="166"/>
      <c r="G41" s="743"/>
      <c r="H41" s="743"/>
      <c r="I41" s="89" t="s">
        <v>309</v>
      </c>
      <c r="J41" s="764"/>
      <c r="K41" s="743"/>
      <c r="L41" s="845"/>
      <c r="M41" s="845"/>
      <c r="N41" s="845"/>
      <c r="O41" s="845"/>
      <c r="P41" s="845"/>
      <c r="Q41" s="845"/>
      <c r="R41" s="845"/>
      <c r="S41" s="845"/>
      <c r="T41" s="845"/>
      <c r="U41" s="845"/>
      <c r="V41" s="845"/>
      <c r="W41" s="845"/>
      <c r="X41" s="845"/>
      <c r="Y41" s="845"/>
      <c r="Z41" s="845"/>
      <c r="AA41" s="845"/>
      <c r="AB41" s="845"/>
      <c r="AC41" s="845"/>
      <c r="AD41" s="845"/>
      <c r="AE41" s="845"/>
      <c r="AF41" s="743"/>
      <c r="AG41" s="72">
        <f t="shared" si="0"/>
        <v>5</v>
      </c>
      <c r="AH41" s="743"/>
      <c r="AI41" s="845"/>
      <c r="AJ41" s="743"/>
      <c r="AK41" s="156">
        <v>2</v>
      </c>
      <c r="AL41" s="90" t="s">
        <v>308</v>
      </c>
      <c r="AM41" s="134"/>
      <c r="AN41" s="134" t="str">
        <f t="shared" si="16"/>
        <v/>
      </c>
      <c r="AO41" s="134"/>
      <c r="AP41" s="134" t="str">
        <f t="shared" si="17"/>
        <v/>
      </c>
      <c r="AQ41" s="134"/>
      <c r="AR41" s="134" t="str">
        <f t="shared" si="18"/>
        <v/>
      </c>
      <c r="AS41" s="134"/>
      <c r="AT41" s="134" t="str">
        <f t="shared" si="19"/>
        <v/>
      </c>
      <c r="AU41" s="134"/>
      <c r="AV41" s="134" t="str">
        <f t="shared" si="20"/>
        <v/>
      </c>
      <c r="AW41" s="134"/>
      <c r="AX41" s="134" t="str">
        <f t="shared" si="21"/>
        <v/>
      </c>
      <c r="AY41" s="134"/>
      <c r="AZ41" s="134" t="str">
        <f t="shared" si="22"/>
        <v/>
      </c>
      <c r="BA41" s="145"/>
      <c r="BB41" s="134"/>
      <c r="BC41" s="134"/>
      <c r="BD41" s="134"/>
      <c r="BE41" s="146"/>
      <c r="BF41" s="743"/>
      <c r="BG41" s="743"/>
      <c r="BH41" s="743"/>
      <c r="BI41" s="743"/>
      <c r="BJ41" s="743"/>
      <c r="BK41" s="743"/>
      <c r="BL41" s="743"/>
      <c r="BM41" s="743"/>
      <c r="BN41" s="504" t="s">
        <v>314</v>
      </c>
      <c r="BO41" s="512" t="s">
        <v>587</v>
      </c>
      <c r="BP41" s="506" t="s">
        <v>884</v>
      </c>
      <c r="BQ41" s="507" t="s">
        <v>885</v>
      </c>
      <c r="BR41" s="507" t="s">
        <v>586</v>
      </c>
      <c r="BS41" s="513" t="s">
        <v>886</v>
      </c>
      <c r="BT41" s="514" t="s">
        <v>585</v>
      </c>
      <c r="BU41" s="515">
        <v>45657</v>
      </c>
      <c r="BV41" s="423">
        <v>4835</v>
      </c>
      <c r="BW41" s="516"/>
      <c r="BX41" s="87"/>
      <c r="BY41" s="87"/>
      <c r="BZ41" s="87"/>
      <c r="CA41" s="87"/>
      <c r="CB41" s="87"/>
      <c r="CC41" s="87"/>
      <c r="CD41" s="87"/>
      <c r="CE41" s="87"/>
      <c r="CF41" s="87"/>
      <c r="CG41" s="87"/>
      <c r="CH41" s="87"/>
      <c r="CI41" s="87"/>
      <c r="CJ41" s="87"/>
      <c r="CK41" s="87"/>
      <c r="CL41" s="87"/>
      <c r="CM41" s="87"/>
      <c r="CN41" s="87"/>
      <c r="CO41" s="87"/>
      <c r="CP41" s="87"/>
      <c r="CQ41" s="87"/>
    </row>
    <row r="42" spans="1:95" ht="78.75" customHeight="1">
      <c r="A42" s="743"/>
      <c r="B42" s="743"/>
      <c r="C42" s="743"/>
      <c r="D42" s="743"/>
      <c r="E42" s="165"/>
      <c r="F42" s="86"/>
      <c r="G42" s="743"/>
      <c r="H42" s="743"/>
      <c r="I42" s="71" t="s">
        <v>584</v>
      </c>
      <c r="J42" s="764"/>
      <c r="K42" s="743"/>
      <c r="L42" s="845"/>
      <c r="M42" s="845"/>
      <c r="N42" s="845"/>
      <c r="O42" s="845"/>
      <c r="P42" s="845"/>
      <c r="Q42" s="845"/>
      <c r="R42" s="845"/>
      <c r="S42" s="845"/>
      <c r="T42" s="845"/>
      <c r="U42" s="845"/>
      <c r="V42" s="845"/>
      <c r="W42" s="845"/>
      <c r="X42" s="845"/>
      <c r="Y42" s="845"/>
      <c r="Z42" s="845"/>
      <c r="AA42" s="845"/>
      <c r="AB42" s="845"/>
      <c r="AC42" s="845"/>
      <c r="AD42" s="845"/>
      <c r="AE42" s="845"/>
      <c r="AF42" s="743"/>
      <c r="AG42" s="72">
        <f t="shared" si="0"/>
        <v>5</v>
      </c>
      <c r="AH42" s="743"/>
      <c r="AI42" s="845"/>
      <c r="AJ42" s="743"/>
      <c r="AK42" s="156">
        <v>3</v>
      </c>
      <c r="AL42" s="90" t="s">
        <v>308</v>
      </c>
      <c r="AM42" s="134"/>
      <c r="AN42" s="134" t="str">
        <f t="shared" si="16"/>
        <v/>
      </c>
      <c r="AO42" s="134"/>
      <c r="AP42" s="134" t="str">
        <f t="shared" si="17"/>
        <v/>
      </c>
      <c r="AQ42" s="134"/>
      <c r="AR42" s="134" t="str">
        <f t="shared" si="18"/>
        <v/>
      </c>
      <c r="AS42" s="134"/>
      <c r="AT42" s="134" t="str">
        <f t="shared" si="19"/>
        <v/>
      </c>
      <c r="AU42" s="134"/>
      <c r="AV42" s="134" t="str">
        <f t="shared" si="20"/>
        <v/>
      </c>
      <c r="AW42" s="134"/>
      <c r="AX42" s="134" t="str">
        <f t="shared" si="21"/>
        <v/>
      </c>
      <c r="AY42" s="134"/>
      <c r="AZ42" s="134" t="str">
        <f t="shared" si="22"/>
        <v/>
      </c>
      <c r="BA42" s="145"/>
      <c r="BB42" s="134"/>
      <c r="BC42" s="134"/>
      <c r="BD42" s="134"/>
      <c r="BE42" s="146"/>
      <c r="BF42" s="743"/>
      <c r="BG42" s="743"/>
      <c r="BH42" s="743"/>
      <c r="BI42" s="743"/>
      <c r="BJ42" s="743"/>
      <c r="BK42" s="743"/>
      <c r="BL42" s="743"/>
      <c r="BM42" s="743"/>
      <c r="BN42" s="146"/>
      <c r="BO42" s="499"/>
      <c r="BP42" s="421"/>
      <c r="BQ42" s="498"/>
      <c r="BR42" s="481"/>
      <c r="BS42" s="499"/>
      <c r="BT42" s="497"/>
      <c r="BU42" s="421"/>
      <c r="BV42" s="477"/>
      <c r="BW42" s="517"/>
      <c r="BX42" s="87"/>
      <c r="BY42" s="87"/>
      <c r="BZ42" s="87"/>
      <c r="CA42" s="87"/>
      <c r="CB42" s="87"/>
      <c r="CC42" s="87"/>
      <c r="CD42" s="87"/>
      <c r="CE42" s="87"/>
      <c r="CF42" s="87"/>
      <c r="CG42" s="87"/>
      <c r="CH42" s="87"/>
      <c r="CI42" s="87"/>
      <c r="CJ42" s="87"/>
      <c r="CK42" s="87"/>
      <c r="CL42" s="87"/>
      <c r="CM42" s="87"/>
      <c r="CN42" s="87"/>
      <c r="CO42" s="87"/>
      <c r="CP42" s="87"/>
      <c r="CQ42" s="87"/>
    </row>
    <row r="43" spans="1:95" ht="78.75" customHeight="1">
      <c r="A43" s="743"/>
      <c r="B43" s="743"/>
      <c r="C43" s="743"/>
      <c r="D43" s="743"/>
      <c r="E43" s="169"/>
      <c r="F43" s="86"/>
      <c r="G43" s="743"/>
      <c r="H43" s="743"/>
      <c r="I43" s="71" t="s">
        <v>301</v>
      </c>
      <c r="J43" s="764"/>
      <c r="K43" s="743"/>
      <c r="L43" s="845"/>
      <c r="M43" s="845"/>
      <c r="N43" s="845"/>
      <c r="O43" s="845"/>
      <c r="P43" s="845"/>
      <c r="Q43" s="845"/>
      <c r="R43" s="845"/>
      <c r="S43" s="845"/>
      <c r="T43" s="845"/>
      <c r="U43" s="845"/>
      <c r="V43" s="845"/>
      <c r="W43" s="845"/>
      <c r="X43" s="845"/>
      <c r="Y43" s="845"/>
      <c r="Z43" s="845"/>
      <c r="AA43" s="845"/>
      <c r="AB43" s="845"/>
      <c r="AC43" s="845"/>
      <c r="AD43" s="845"/>
      <c r="AE43" s="845"/>
      <c r="AF43" s="743"/>
      <c r="AG43" s="72">
        <f t="shared" si="0"/>
        <v>5</v>
      </c>
      <c r="AH43" s="743"/>
      <c r="AI43" s="845"/>
      <c r="AJ43" s="743"/>
      <c r="AK43" s="156">
        <v>4</v>
      </c>
      <c r="AL43" s="90" t="s">
        <v>308</v>
      </c>
      <c r="AM43" s="134"/>
      <c r="AN43" s="134" t="str">
        <f t="shared" si="16"/>
        <v/>
      </c>
      <c r="AO43" s="134"/>
      <c r="AP43" s="134" t="str">
        <f t="shared" si="17"/>
        <v/>
      </c>
      <c r="AQ43" s="134"/>
      <c r="AR43" s="134" t="str">
        <f t="shared" si="18"/>
        <v/>
      </c>
      <c r="AS43" s="134"/>
      <c r="AT43" s="134" t="str">
        <f t="shared" si="19"/>
        <v/>
      </c>
      <c r="AU43" s="134"/>
      <c r="AV43" s="134" t="str">
        <f t="shared" si="20"/>
        <v/>
      </c>
      <c r="AW43" s="134"/>
      <c r="AX43" s="134" t="str">
        <f t="shared" si="21"/>
        <v/>
      </c>
      <c r="AY43" s="134"/>
      <c r="AZ43" s="134" t="str">
        <f t="shared" si="22"/>
        <v/>
      </c>
      <c r="BA43" s="145"/>
      <c r="BB43" s="134"/>
      <c r="BC43" s="134"/>
      <c r="BD43" s="134"/>
      <c r="BE43" s="146"/>
      <c r="BF43" s="743"/>
      <c r="BG43" s="743"/>
      <c r="BH43" s="743"/>
      <c r="BI43" s="743"/>
      <c r="BJ43" s="743"/>
      <c r="BK43" s="743"/>
      <c r="BL43" s="743"/>
      <c r="BM43" s="743"/>
      <c r="BN43" s="146"/>
      <c r="BO43" s="484"/>
      <c r="BP43" s="518"/>
      <c r="BQ43" s="483"/>
      <c r="BR43" s="483"/>
      <c r="BS43" s="487"/>
      <c r="BT43" s="519"/>
      <c r="BU43" s="498"/>
      <c r="BV43" s="486"/>
      <c r="BW43" s="149"/>
      <c r="BX43" s="87"/>
      <c r="BY43" s="87"/>
      <c r="BZ43" s="87"/>
      <c r="CA43" s="87"/>
      <c r="CB43" s="87"/>
      <c r="CC43" s="87"/>
      <c r="CD43" s="87"/>
      <c r="CE43" s="87"/>
      <c r="CF43" s="87"/>
      <c r="CG43" s="87"/>
      <c r="CH43" s="87"/>
      <c r="CI43" s="87"/>
      <c r="CJ43" s="87"/>
      <c r="CK43" s="87"/>
      <c r="CL43" s="87"/>
      <c r="CM43" s="87"/>
      <c r="CN43" s="87"/>
      <c r="CO43" s="87"/>
      <c r="CP43" s="87"/>
      <c r="CQ43" s="87"/>
    </row>
    <row r="44" spans="1:95" ht="78.75" customHeight="1">
      <c r="A44" s="743"/>
      <c r="B44" s="743"/>
      <c r="C44" s="743"/>
      <c r="D44" s="743"/>
      <c r="E44" s="86"/>
      <c r="F44" s="86"/>
      <c r="G44" s="743"/>
      <c r="H44" s="743"/>
      <c r="I44" s="71" t="s">
        <v>295</v>
      </c>
      <c r="J44" s="764"/>
      <c r="K44" s="743"/>
      <c r="L44" s="845"/>
      <c r="M44" s="845"/>
      <c r="N44" s="845"/>
      <c r="O44" s="845"/>
      <c r="P44" s="845"/>
      <c r="Q44" s="845"/>
      <c r="R44" s="845"/>
      <c r="S44" s="845"/>
      <c r="T44" s="845"/>
      <c r="U44" s="845"/>
      <c r="V44" s="845"/>
      <c r="W44" s="845"/>
      <c r="X44" s="845"/>
      <c r="Y44" s="845"/>
      <c r="Z44" s="845"/>
      <c r="AA44" s="845"/>
      <c r="AB44" s="845"/>
      <c r="AC44" s="845"/>
      <c r="AD44" s="845"/>
      <c r="AE44" s="845"/>
      <c r="AF44" s="743"/>
      <c r="AG44" s="72"/>
      <c r="AH44" s="743"/>
      <c r="AI44" s="845"/>
      <c r="AJ44" s="743"/>
      <c r="AK44" s="156">
        <v>5</v>
      </c>
      <c r="AL44" s="90" t="s">
        <v>308</v>
      </c>
      <c r="AM44" s="134"/>
      <c r="AN44" s="134" t="str">
        <f t="shared" si="16"/>
        <v/>
      </c>
      <c r="AO44" s="134"/>
      <c r="AP44" s="134" t="str">
        <f t="shared" si="17"/>
        <v/>
      </c>
      <c r="AQ44" s="134"/>
      <c r="AR44" s="134" t="str">
        <f t="shared" si="18"/>
        <v/>
      </c>
      <c r="AS44" s="134"/>
      <c r="AT44" s="134" t="str">
        <f t="shared" si="19"/>
        <v/>
      </c>
      <c r="AU44" s="134"/>
      <c r="AV44" s="134" t="str">
        <f t="shared" si="20"/>
        <v/>
      </c>
      <c r="AW44" s="134"/>
      <c r="AX44" s="134" t="str">
        <f t="shared" si="21"/>
        <v/>
      </c>
      <c r="AY44" s="134"/>
      <c r="AZ44" s="134" t="str">
        <f t="shared" si="22"/>
        <v/>
      </c>
      <c r="BA44" s="145"/>
      <c r="BB44" s="134"/>
      <c r="BC44" s="134"/>
      <c r="BD44" s="134"/>
      <c r="BE44" s="146"/>
      <c r="BF44" s="743"/>
      <c r="BG44" s="743"/>
      <c r="BH44" s="743"/>
      <c r="BI44" s="743"/>
      <c r="BJ44" s="743"/>
      <c r="BK44" s="743"/>
      <c r="BL44" s="743"/>
      <c r="BM44" s="743"/>
      <c r="BN44" s="474"/>
      <c r="BO44" s="520"/>
      <c r="BP44" s="521"/>
      <c r="BQ44" s="522"/>
      <c r="BR44" s="484"/>
      <c r="BS44" s="484"/>
      <c r="BT44" s="518"/>
      <c r="BU44" s="484"/>
      <c r="BV44" s="492"/>
      <c r="BW44" s="523"/>
      <c r="BX44" s="87"/>
      <c r="BY44" s="87"/>
      <c r="BZ44" s="87"/>
      <c r="CA44" s="87"/>
      <c r="CB44" s="87"/>
      <c r="CC44" s="87"/>
      <c r="CD44" s="87"/>
      <c r="CE44" s="87"/>
      <c r="CF44" s="87"/>
      <c r="CG44" s="87"/>
      <c r="CH44" s="87"/>
      <c r="CI44" s="87"/>
      <c r="CJ44" s="87"/>
      <c r="CK44" s="87"/>
      <c r="CL44" s="87"/>
      <c r="CM44" s="87"/>
      <c r="CN44" s="87"/>
      <c r="CO44" s="87"/>
      <c r="CP44" s="87"/>
      <c r="CQ44" s="87"/>
    </row>
    <row r="45" spans="1:95" ht="125.45" customHeight="1">
      <c r="A45" s="759">
        <v>10</v>
      </c>
      <c r="B45" s="759" t="s">
        <v>583</v>
      </c>
      <c r="C45" s="759" t="s">
        <v>582</v>
      </c>
      <c r="D45" s="759" t="s">
        <v>581</v>
      </c>
      <c r="F45" s="861" t="s">
        <v>580</v>
      </c>
      <c r="G45" s="863" t="s">
        <v>579</v>
      </c>
      <c r="H45" s="759" t="s">
        <v>317</v>
      </c>
      <c r="I45" s="89" t="s">
        <v>301</v>
      </c>
      <c r="J45" s="759">
        <v>2</v>
      </c>
      <c r="K45" s="780" t="str">
        <f>IF(J45&lt;=0,"",IF(J45=1,"Rara vez",IF(J45=2,"Improbable",IF(J45=3,"Posible",IF(J45=4,"Probable",IF(J45=5,"Casi Seguro"))))))</f>
        <v>Improbable</v>
      </c>
      <c r="L45" s="782">
        <f>IF(K45="","",IF(K45="Rara vez",0.2,IF(K45="Improbable",0.4,IF(K45="Posible",0.6,IF(K45="Probable",0.8,IF(K45="Casi seguro",1,))))))</f>
        <v>0.4</v>
      </c>
      <c r="M45" s="782" t="s">
        <v>286</v>
      </c>
      <c r="N45" s="782" t="s">
        <v>286</v>
      </c>
      <c r="O45" s="782" t="s">
        <v>286</v>
      </c>
      <c r="P45" s="782" t="s">
        <v>286</v>
      </c>
      <c r="Q45" s="782" t="s">
        <v>286</v>
      </c>
      <c r="R45" s="782" t="s">
        <v>285</v>
      </c>
      <c r="S45" s="782" t="s">
        <v>285</v>
      </c>
      <c r="T45" s="782" t="s">
        <v>285</v>
      </c>
      <c r="U45" s="782" t="s">
        <v>286</v>
      </c>
      <c r="V45" s="782" t="s">
        <v>286</v>
      </c>
      <c r="W45" s="782" t="s">
        <v>286</v>
      </c>
      <c r="X45" s="782" t="s">
        <v>286</v>
      </c>
      <c r="Y45" s="782" t="s">
        <v>285</v>
      </c>
      <c r="Z45" s="782" t="s">
        <v>285</v>
      </c>
      <c r="AA45" s="782" t="s">
        <v>286</v>
      </c>
      <c r="AB45" s="782" t="s">
        <v>285</v>
      </c>
      <c r="AC45" s="782" t="s">
        <v>286</v>
      </c>
      <c r="AD45" s="782" t="s">
        <v>285</v>
      </c>
      <c r="AE45" s="782" t="s">
        <v>285</v>
      </c>
      <c r="AF45" s="801">
        <f>IF(AB45="Si","19",COUNTIF(M45:AE46,"si"))</f>
        <v>11</v>
      </c>
      <c r="AG45" s="72">
        <f t="shared" ref="AG45:AG71" si="37">VALUE(IF(AF45&lt;=5,5,IF(AND(AF45&gt;5,AF45&lt;=11),10,IF(AF45&gt;11,20,0))))</f>
        <v>10</v>
      </c>
      <c r="AH45" s="780" t="str">
        <f>IF(AG45=5,"Moderado",IF(AG45=10,"Mayor",IF(AG45=20,"Catastrófico",0)))</f>
        <v>Mayor</v>
      </c>
      <c r="AI45" s="782">
        <f>IF(AH45="","",IF(AH45="Leve",0.2,IF(AH45="Menor",0.4,IF(AH45="Moderado",0.6,IF(AH45="Mayor",0.8,IF(AH45="Catastrófico",1,))))))</f>
        <v>0.8</v>
      </c>
      <c r="AJ45" s="780"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Alta</v>
      </c>
      <c r="AK45" s="73">
        <v>1</v>
      </c>
      <c r="AL45" s="866" t="s">
        <v>578</v>
      </c>
      <c r="AM45" s="341" t="s">
        <v>283</v>
      </c>
      <c r="AN45" s="134">
        <f t="shared" si="16"/>
        <v>15</v>
      </c>
      <c r="AO45" s="134" t="s">
        <v>282</v>
      </c>
      <c r="AP45" s="134">
        <f t="shared" si="17"/>
        <v>15</v>
      </c>
      <c r="AQ45" s="134" t="s">
        <v>281</v>
      </c>
      <c r="AR45" s="134">
        <f t="shared" si="18"/>
        <v>15</v>
      </c>
      <c r="AS45" s="134" t="s">
        <v>315</v>
      </c>
      <c r="AT45" s="134">
        <f t="shared" si="19"/>
        <v>10</v>
      </c>
      <c r="AU45" s="134" t="s">
        <v>279</v>
      </c>
      <c r="AV45" s="134">
        <f t="shared" si="20"/>
        <v>15</v>
      </c>
      <c r="AW45" s="134" t="s">
        <v>278</v>
      </c>
      <c r="AX45" s="134">
        <f t="shared" si="21"/>
        <v>15</v>
      </c>
      <c r="AY45" s="134" t="s">
        <v>277</v>
      </c>
      <c r="AZ45" s="134">
        <f t="shared" si="22"/>
        <v>15</v>
      </c>
      <c r="BA45" s="145">
        <f t="shared" ref="BA45:BA78" si="38">SUM(AN45,AP45,AR45,AT45,AV45,AX45,AZ45)</f>
        <v>100</v>
      </c>
      <c r="BB45" s="134" t="str">
        <f t="shared" ref="BB45:BB78" si="39">IF(BA45&gt;=96,"Fuerte",IF(AND(BA45&gt;=86, BA45&lt;96),"Moderado",IF(BA45&lt;86,"Débil")))</f>
        <v>Fuerte</v>
      </c>
      <c r="BC45" s="134" t="s">
        <v>276</v>
      </c>
      <c r="BD45" s="134">
        <f t="shared" ref="BD45:BD78" si="40">VALUE(IF(OR(AND(BB45="Fuerte",BC45="Fuerte")),"100",IF(OR(AND(BB45="Fuerte",BC45="Moderado"),AND(BB45="Moderado",BC45="Fuerte"),AND(BB45="Moderado",BC45="Moderado")),"50",IF(OR(AND(BB45="Fuerte",BC45="Débil"),AND(BB45="Moderado",BC45="Débil"),AND(BB45="Débil",BC45="Fuerte"),AND(BB45="Débil",BC45="Moderado"),AND(BB45="Débil",BC45="Débil")),"0",))))</f>
        <v>100</v>
      </c>
      <c r="BE45" s="146" t="str">
        <f t="shared" ref="BE45:BE78" si="41">IF(BD45=100,"Fuerte",IF(BD45=50,"Moderado",IF(BD45=0,"Débil")))</f>
        <v>Fuerte</v>
      </c>
      <c r="BF45" s="744">
        <f>AVERAGE(BD45:BD50)</f>
        <v>100</v>
      </c>
      <c r="BG45" s="744" t="str">
        <f>IF(BF45=100,"Fuerte",IF(AND(BF45&lt;=99, BF45&gt;=50),"Moderado",IF(BF45&lt;50,"Débil")))</f>
        <v>Fuerte</v>
      </c>
      <c r="BH45" s="741">
        <f>IF(BG45="Fuerte",(J45-2),IF(BG45="Moderado",(J45-1), IF(BG45="Débil",((J45-0)))))</f>
        <v>0</v>
      </c>
      <c r="BI45" s="741" t="str">
        <f>IF(BH45&lt;=0,"Rara vez",IF(BH45=1,"Rara vez",IF(BH45=2,"Improbable",IF(BH45=3,"Posible",IF(BH45=4,"Probable",IF(BH45=5,"Casi Seguro"))))))</f>
        <v>Rara vez</v>
      </c>
      <c r="BJ45" s="782">
        <f>IF(BI45="","",IF(BI45="Rara vez",0.2,IF(BI45="Improbable",0.4,IF(BI45="Posible",0.6,IF(BI45="Probable",0.8,IF(BI45="Casi seguro",1,))))))</f>
        <v>0.2</v>
      </c>
      <c r="BK45" s="741" t="str">
        <f>IFERROR(IF(AG45=5,"Moderado",IF(AG45=10,"Mayor",IF(AG45=20,"Catastrófico",0))),"")</f>
        <v>Mayor</v>
      </c>
      <c r="BL45" s="782">
        <f>IF(AH45="","",IF(AH45="Moderado",0.6,IF(AH45="Mayor",0.8,IF(AH45="Catastrófico",1,))))</f>
        <v>0.8</v>
      </c>
      <c r="BM45" s="865"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Alta</v>
      </c>
      <c r="BN45" s="474" t="s">
        <v>314</v>
      </c>
      <c r="BO45" s="524" t="s">
        <v>577</v>
      </c>
      <c r="BP45" s="525" t="s">
        <v>574</v>
      </c>
      <c r="BQ45" s="526" t="s">
        <v>573</v>
      </c>
      <c r="BR45" s="525" t="s">
        <v>572</v>
      </c>
      <c r="BS45" s="527" t="s">
        <v>571</v>
      </c>
      <c r="BT45" s="528" t="s">
        <v>887</v>
      </c>
      <c r="BU45" s="529" t="s">
        <v>570</v>
      </c>
      <c r="BV45" s="530">
        <v>4791</v>
      </c>
      <c r="BW45" s="531"/>
      <c r="BX45" s="532"/>
      <c r="BY45" s="87"/>
      <c r="BZ45" s="87"/>
      <c r="CA45" s="87"/>
      <c r="CB45" s="87"/>
      <c r="CC45" s="87"/>
      <c r="CD45" s="87"/>
      <c r="CE45" s="87"/>
      <c r="CF45" s="87"/>
      <c r="CG45" s="87"/>
      <c r="CH45" s="87"/>
      <c r="CI45" s="87"/>
      <c r="CJ45" s="87"/>
      <c r="CK45" s="87"/>
      <c r="CL45" s="87"/>
      <c r="CM45" s="87"/>
      <c r="CN45" s="87"/>
      <c r="CO45" s="87"/>
      <c r="CP45" s="87"/>
      <c r="CQ45" s="87"/>
    </row>
    <row r="46" spans="1:95" ht="141" customHeight="1">
      <c r="A46" s="743"/>
      <c r="B46" s="743"/>
      <c r="C46" s="743"/>
      <c r="D46" s="743"/>
      <c r="E46" s="345" t="s">
        <v>576</v>
      </c>
      <c r="F46" s="862"/>
      <c r="G46" s="743"/>
      <c r="H46" s="743"/>
      <c r="I46" s="89" t="s">
        <v>295</v>
      </c>
      <c r="J46" s="764"/>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2">
        <f t="shared" si="37"/>
        <v>5</v>
      </c>
      <c r="AH46" s="743"/>
      <c r="AI46" s="743"/>
      <c r="AJ46" s="743"/>
      <c r="AK46" s="73">
        <v>2</v>
      </c>
      <c r="AL46" s="867"/>
      <c r="AM46" s="341" t="s">
        <v>283</v>
      </c>
      <c r="AN46" s="134">
        <f t="shared" si="16"/>
        <v>15</v>
      </c>
      <c r="AO46" s="134" t="s">
        <v>282</v>
      </c>
      <c r="AP46" s="134">
        <f t="shared" si="17"/>
        <v>15</v>
      </c>
      <c r="AQ46" s="134" t="s">
        <v>281</v>
      </c>
      <c r="AR46" s="134">
        <f t="shared" si="18"/>
        <v>15</v>
      </c>
      <c r="AS46" s="134" t="s">
        <v>280</v>
      </c>
      <c r="AT46" s="134">
        <f t="shared" si="19"/>
        <v>15</v>
      </c>
      <c r="AU46" s="134" t="s">
        <v>279</v>
      </c>
      <c r="AV46" s="134">
        <f t="shared" si="20"/>
        <v>15</v>
      </c>
      <c r="AW46" s="134" t="s">
        <v>278</v>
      </c>
      <c r="AX46" s="134">
        <f t="shared" si="21"/>
        <v>15</v>
      </c>
      <c r="AY46" s="134" t="s">
        <v>277</v>
      </c>
      <c r="AZ46" s="134">
        <f t="shared" si="22"/>
        <v>15</v>
      </c>
      <c r="BA46" s="145">
        <f t="shared" si="38"/>
        <v>105</v>
      </c>
      <c r="BB46" s="134" t="str">
        <f t="shared" si="39"/>
        <v>Fuerte</v>
      </c>
      <c r="BC46" s="134" t="s">
        <v>276</v>
      </c>
      <c r="BD46" s="134">
        <f t="shared" si="40"/>
        <v>100</v>
      </c>
      <c r="BE46" s="146" t="str">
        <f t="shared" si="41"/>
        <v>Fuerte</v>
      </c>
      <c r="BF46" s="743"/>
      <c r="BG46" s="743"/>
      <c r="BH46" s="743"/>
      <c r="BI46" s="743"/>
      <c r="BJ46" s="743"/>
      <c r="BK46" s="743"/>
      <c r="BL46" s="743"/>
      <c r="BM46" s="743"/>
      <c r="BN46" s="474" t="s">
        <v>314</v>
      </c>
      <c r="BO46" s="533" t="s">
        <v>575</v>
      </c>
      <c r="BP46" s="534" t="s">
        <v>574</v>
      </c>
      <c r="BQ46" s="535" t="s">
        <v>573</v>
      </c>
      <c r="BR46" s="525" t="s">
        <v>572</v>
      </c>
      <c r="BS46" s="525" t="s">
        <v>571</v>
      </c>
      <c r="BT46" s="536" t="s">
        <v>887</v>
      </c>
      <c r="BU46" s="536" t="s">
        <v>570</v>
      </c>
      <c r="BV46" s="525">
        <v>4791</v>
      </c>
      <c r="BW46" s="537"/>
      <c r="BX46" s="538"/>
      <c r="BY46" s="87"/>
      <c r="BZ46" s="87"/>
      <c r="CA46" s="87"/>
      <c r="CB46" s="87"/>
      <c r="CC46" s="87"/>
      <c r="CD46" s="87"/>
      <c r="CE46" s="87"/>
      <c r="CF46" s="87"/>
      <c r="CG46" s="87"/>
      <c r="CH46" s="87"/>
      <c r="CI46" s="87"/>
      <c r="CJ46" s="87"/>
      <c r="CK46" s="87"/>
      <c r="CL46" s="87"/>
      <c r="CM46" s="87"/>
      <c r="CN46" s="87"/>
      <c r="CO46" s="87"/>
      <c r="CP46" s="87"/>
      <c r="CQ46" s="87"/>
    </row>
    <row r="47" spans="1:95" ht="78.75" customHeight="1">
      <c r="A47" s="743"/>
      <c r="B47" s="743"/>
      <c r="C47" s="743"/>
      <c r="D47" s="743"/>
      <c r="E47" s="345" t="s">
        <v>569</v>
      </c>
      <c r="F47" s="345" t="s">
        <v>568</v>
      </c>
      <c r="G47" s="743"/>
      <c r="H47" s="743"/>
      <c r="I47" s="89" t="s">
        <v>296</v>
      </c>
      <c r="J47" s="764"/>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2">
        <f t="shared" si="37"/>
        <v>5</v>
      </c>
      <c r="AH47" s="743"/>
      <c r="AI47" s="743"/>
      <c r="AJ47" s="743"/>
      <c r="AK47" s="73">
        <v>3</v>
      </c>
      <c r="AL47" s="346" t="s">
        <v>567</v>
      </c>
      <c r="AM47" s="341" t="s">
        <v>283</v>
      </c>
      <c r="AN47" s="134">
        <f t="shared" si="16"/>
        <v>15</v>
      </c>
      <c r="AO47" s="134" t="s">
        <v>282</v>
      </c>
      <c r="AP47" s="134">
        <f t="shared" si="17"/>
        <v>15</v>
      </c>
      <c r="AQ47" s="134" t="s">
        <v>281</v>
      </c>
      <c r="AR47" s="134">
        <f t="shared" si="18"/>
        <v>15</v>
      </c>
      <c r="AS47" s="134" t="s">
        <v>280</v>
      </c>
      <c r="AT47" s="134">
        <f t="shared" si="19"/>
        <v>15</v>
      </c>
      <c r="AU47" s="134" t="s">
        <v>279</v>
      </c>
      <c r="AV47" s="134">
        <f t="shared" si="20"/>
        <v>15</v>
      </c>
      <c r="AW47" s="134" t="s">
        <v>278</v>
      </c>
      <c r="AX47" s="134">
        <f t="shared" si="21"/>
        <v>15</v>
      </c>
      <c r="AY47" s="134" t="s">
        <v>277</v>
      </c>
      <c r="AZ47" s="134">
        <f t="shared" si="22"/>
        <v>15</v>
      </c>
      <c r="BA47" s="145">
        <f t="shared" si="38"/>
        <v>105</v>
      </c>
      <c r="BB47" s="134" t="str">
        <f t="shared" si="39"/>
        <v>Fuerte</v>
      </c>
      <c r="BC47" s="134" t="s">
        <v>276</v>
      </c>
      <c r="BD47" s="134">
        <f t="shared" si="40"/>
        <v>100</v>
      </c>
      <c r="BE47" s="146" t="str">
        <f t="shared" si="41"/>
        <v>Fuerte</v>
      </c>
      <c r="BF47" s="743"/>
      <c r="BG47" s="743"/>
      <c r="BH47" s="743"/>
      <c r="BI47" s="743"/>
      <c r="BJ47" s="743"/>
      <c r="BK47" s="743"/>
      <c r="BL47" s="743"/>
      <c r="BM47" s="743"/>
      <c r="BN47" s="146" t="s">
        <v>314</v>
      </c>
      <c r="BO47" s="539"/>
      <c r="BP47" s="540"/>
      <c r="BQ47" s="541"/>
      <c r="BR47" s="540"/>
      <c r="BS47" s="540"/>
      <c r="BT47" s="542"/>
      <c r="BU47" s="542"/>
      <c r="BV47" s="543"/>
      <c r="BW47" s="192"/>
      <c r="BX47" s="87"/>
      <c r="BY47" s="87"/>
      <c r="BZ47" s="87"/>
      <c r="CA47" s="87"/>
      <c r="CB47" s="87"/>
      <c r="CC47" s="87"/>
      <c r="CD47" s="87"/>
      <c r="CE47" s="87"/>
      <c r="CF47" s="87"/>
      <c r="CG47" s="87"/>
      <c r="CH47" s="87"/>
      <c r="CI47" s="87"/>
      <c r="CJ47" s="87"/>
      <c r="CK47" s="87"/>
      <c r="CL47" s="87"/>
      <c r="CM47" s="87"/>
      <c r="CN47" s="87"/>
      <c r="CO47" s="87"/>
      <c r="CP47" s="87"/>
      <c r="CQ47" s="87"/>
    </row>
    <row r="48" spans="1:95" ht="78.75" customHeight="1">
      <c r="A48" s="743"/>
      <c r="B48" s="743"/>
      <c r="C48" s="743"/>
      <c r="D48" s="743"/>
      <c r="E48" s="350" t="s">
        <v>566</v>
      </c>
      <c r="F48" s="345" t="s">
        <v>565</v>
      </c>
      <c r="G48" s="743"/>
      <c r="H48" s="743"/>
      <c r="I48" s="89"/>
      <c r="J48" s="764"/>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2">
        <f t="shared" si="37"/>
        <v>5</v>
      </c>
      <c r="AH48" s="743"/>
      <c r="AI48" s="743"/>
      <c r="AJ48" s="743"/>
      <c r="AK48" s="73">
        <v>4</v>
      </c>
      <c r="AL48" s="346" t="s">
        <v>564</v>
      </c>
      <c r="AM48" s="341" t="s">
        <v>283</v>
      </c>
      <c r="AN48" s="134">
        <f t="shared" si="16"/>
        <v>15</v>
      </c>
      <c r="AO48" s="134" t="s">
        <v>282</v>
      </c>
      <c r="AP48" s="134">
        <f t="shared" si="17"/>
        <v>15</v>
      </c>
      <c r="AQ48" s="134" t="s">
        <v>281</v>
      </c>
      <c r="AR48" s="134">
        <f t="shared" si="18"/>
        <v>15</v>
      </c>
      <c r="AS48" s="134" t="s">
        <v>280</v>
      </c>
      <c r="AT48" s="134">
        <f t="shared" si="19"/>
        <v>15</v>
      </c>
      <c r="AU48" s="134" t="s">
        <v>279</v>
      </c>
      <c r="AV48" s="134">
        <f t="shared" si="20"/>
        <v>15</v>
      </c>
      <c r="AW48" s="134" t="s">
        <v>278</v>
      </c>
      <c r="AX48" s="134">
        <f t="shared" si="21"/>
        <v>15</v>
      </c>
      <c r="AY48" s="134" t="s">
        <v>277</v>
      </c>
      <c r="AZ48" s="134">
        <f t="shared" si="22"/>
        <v>15</v>
      </c>
      <c r="BA48" s="145">
        <f t="shared" si="38"/>
        <v>105</v>
      </c>
      <c r="BB48" s="134" t="str">
        <f t="shared" si="39"/>
        <v>Fuerte</v>
      </c>
      <c r="BC48" s="134" t="s">
        <v>276</v>
      </c>
      <c r="BD48" s="134">
        <f t="shared" si="40"/>
        <v>100</v>
      </c>
      <c r="BE48" s="146" t="str">
        <f t="shared" si="41"/>
        <v>Fuerte</v>
      </c>
      <c r="BF48" s="743"/>
      <c r="BG48" s="743"/>
      <c r="BH48" s="743"/>
      <c r="BI48" s="743"/>
      <c r="BJ48" s="743"/>
      <c r="BK48" s="743"/>
      <c r="BL48" s="743"/>
      <c r="BM48" s="743"/>
      <c r="BN48" s="146" t="s">
        <v>314</v>
      </c>
      <c r="BO48" s="544"/>
      <c r="BP48" s="545"/>
      <c r="BQ48" s="545"/>
      <c r="BR48" s="545"/>
      <c r="BS48" s="545"/>
      <c r="BT48" s="546"/>
      <c r="BU48" s="546"/>
      <c r="BV48" s="547"/>
      <c r="BW48" s="73"/>
      <c r="BX48" s="87"/>
      <c r="BY48" s="87"/>
      <c r="BZ48" s="87"/>
      <c r="CA48" s="87"/>
      <c r="CB48" s="87"/>
      <c r="CC48" s="87"/>
      <c r="CD48" s="87"/>
      <c r="CE48" s="87"/>
      <c r="CF48" s="87"/>
      <c r="CG48" s="87"/>
      <c r="CH48" s="87"/>
      <c r="CI48" s="87"/>
      <c r="CJ48" s="87"/>
      <c r="CK48" s="87"/>
      <c r="CL48" s="87"/>
      <c r="CM48" s="87"/>
      <c r="CN48" s="87"/>
      <c r="CO48" s="87"/>
      <c r="CP48" s="87"/>
      <c r="CQ48" s="87"/>
    </row>
    <row r="49" spans="1:95" ht="78.75" customHeight="1">
      <c r="A49" s="743"/>
      <c r="B49" s="743"/>
      <c r="C49" s="743"/>
      <c r="D49" s="743"/>
      <c r="E49" s="351" t="s">
        <v>563</v>
      </c>
      <c r="F49" s="345" t="s">
        <v>562</v>
      </c>
      <c r="G49" s="743"/>
      <c r="H49" s="743"/>
      <c r="I49" s="89"/>
      <c r="J49" s="764"/>
      <c r="K49" s="743"/>
      <c r="L49" s="743"/>
      <c r="M49" s="743"/>
      <c r="N49" s="743"/>
      <c r="O49" s="743"/>
      <c r="P49" s="743"/>
      <c r="Q49" s="743"/>
      <c r="R49" s="743"/>
      <c r="S49" s="743"/>
      <c r="T49" s="743"/>
      <c r="U49" s="743"/>
      <c r="V49" s="743"/>
      <c r="W49" s="743"/>
      <c r="X49" s="743"/>
      <c r="Y49" s="743"/>
      <c r="Z49" s="743"/>
      <c r="AA49" s="743"/>
      <c r="AB49" s="743"/>
      <c r="AC49" s="743"/>
      <c r="AD49" s="743"/>
      <c r="AE49" s="743"/>
      <c r="AF49" s="743"/>
      <c r="AG49" s="72">
        <f t="shared" si="37"/>
        <v>5</v>
      </c>
      <c r="AH49" s="743"/>
      <c r="AI49" s="743"/>
      <c r="AJ49" s="743"/>
      <c r="AK49" s="73">
        <v>5</v>
      </c>
      <c r="AL49" s="352" t="s">
        <v>561</v>
      </c>
      <c r="AM49" s="341" t="s">
        <v>283</v>
      </c>
      <c r="AN49" s="134">
        <f t="shared" si="16"/>
        <v>15</v>
      </c>
      <c r="AO49" s="134" t="s">
        <v>282</v>
      </c>
      <c r="AP49" s="134">
        <f t="shared" si="17"/>
        <v>15</v>
      </c>
      <c r="AQ49" s="134" t="s">
        <v>281</v>
      </c>
      <c r="AR49" s="134">
        <f t="shared" si="18"/>
        <v>15</v>
      </c>
      <c r="AS49" s="134" t="s">
        <v>280</v>
      </c>
      <c r="AT49" s="134">
        <f t="shared" si="19"/>
        <v>15</v>
      </c>
      <c r="AU49" s="134" t="s">
        <v>279</v>
      </c>
      <c r="AV49" s="134">
        <f t="shared" si="20"/>
        <v>15</v>
      </c>
      <c r="AW49" s="134" t="s">
        <v>278</v>
      </c>
      <c r="AX49" s="134">
        <f t="shared" si="21"/>
        <v>15</v>
      </c>
      <c r="AY49" s="134" t="s">
        <v>277</v>
      </c>
      <c r="AZ49" s="134">
        <f t="shared" si="22"/>
        <v>15</v>
      </c>
      <c r="BA49" s="145">
        <f t="shared" si="38"/>
        <v>105</v>
      </c>
      <c r="BB49" s="134" t="str">
        <f t="shared" si="39"/>
        <v>Fuerte</v>
      </c>
      <c r="BC49" s="134" t="s">
        <v>276</v>
      </c>
      <c r="BD49" s="134">
        <f t="shared" si="40"/>
        <v>100</v>
      </c>
      <c r="BE49" s="146" t="str">
        <f t="shared" si="41"/>
        <v>Fuerte</v>
      </c>
      <c r="BF49" s="743"/>
      <c r="BG49" s="743"/>
      <c r="BH49" s="743"/>
      <c r="BI49" s="743"/>
      <c r="BJ49" s="743"/>
      <c r="BK49" s="743"/>
      <c r="BL49" s="743"/>
      <c r="BM49" s="743"/>
      <c r="BN49" s="146"/>
      <c r="BO49" s="548"/>
      <c r="BP49" s="549"/>
      <c r="BQ49" s="549"/>
      <c r="BR49" s="549"/>
      <c r="BS49" s="549"/>
      <c r="BT49" s="549"/>
      <c r="BU49" s="549"/>
      <c r="BV49" s="483"/>
      <c r="BW49" s="73"/>
      <c r="BX49" s="87"/>
      <c r="BY49" s="87"/>
      <c r="BZ49" s="87"/>
      <c r="CA49" s="87"/>
      <c r="CB49" s="87"/>
      <c r="CC49" s="87"/>
      <c r="CD49" s="87"/>
      <c r="CE49" s="87"/>
      <c r="CF49" s="87"/>
      <c r="CG49" s="87"/>
      <c r="CH49" s="87"/>
      <c r="CI49" s="87"/>
      <c r="CJ49" s="87"/>
      <c r="CK49" s="87"/>
      <c r="CL49" s="87"/>
      <c r="CM49" s="87"/>
      <c r="CN49" s="87"/>
      <c r="CO49" s="87"/>
      <c r="CP49" s="87"/>
      <c r="CQ49" s="87"/>
    </row>
    <row r="50" spans="1:95" ht="78.75" customHeight="1">
      <c r="A50" s="781"/>
      <c r="B50" s="781"/>
      <c r="C50" s="781"/>
      <c r="D50" s="781"/>
      <c r="E50" s="150"/>
      <c r="F50" s="150"/>
      <c r="G50" s="781"/>
      <c r="H50" s="781"/>
      <c r="I50" s="89"/>
      <c r="J50" s="784"/>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2">
        <f t="shared" si="37"/>
        <v>5</v>
      </c>
      <c r="AH50" s="781"/>
      <c r="AI50" s="781"/>
      <c r="AJ50" s="781"/>
      <c r="AK50" s="73">
        <v>6</v>
      </c>
      <c r="AL50" s="346" t="s">
        <v>560</v>
      </c>
      <c r="AM50" s="341" t="s">
        <v>283</v>
      </c>
      <c r="AN50" s="134">
        <f t="shared" si="16"/>
        <v>15</v>
      </c>
      <c r="AO50" s="134" t="s">
        <v>282</v>
      </c>
      <c r="AP50" s="134">
        <f t="shared" si="17"/>
        <v>15</v>
      </c>
      <c r="AQ50" s="134" t="s">
        <v>281</v>
      </c>
      <c r="AR50" s="134">
        <f t="shared" si="18"/>
        <v>15</v>
      </c>
      <c r="AS50" s="134" t="s">
        <v>280</v>
      </c>
      <c r="AT50" s="134">
        <f t="shared" si="19"/>
        <v>15</v>
      </c>
      <c r="AU50" s="134" t="s">
        <v>279</v>
      </c>
      <c r="AV50" s="134">
        <f t="shared" si="20"/>
        <v>15</v>
      </c>
      <c r="AW50" s="134" t="s">
        <v>278</v>
      </c>
      <c r="AX50" s="134">
        <f t="shared" si="21"/>
        <v>15</v>
      </c>
      <c r="AY50" s="134" t="s">
        <v>277</v>
      </c>
      <c r="AZ50" s="134">
        <f t="shared" si="22"/>
        <v>15</v>
      </c>
      <c r="BA50" s="145">
        <f t="shared" si="38"/>
        <v>105</v>
      </c>
      <c r="BB50" s="134" t="str">
        <f t="shared" si="39"/>
        <v>Fuerte</v>
      </c>
      <c r="BC50" s="134" t="s">
        <v>276</v>
      </c>
      <c r="BD50" s="134">
        <f t="shared" si="40"/>
        <v>100</v>
      </c>
      <c r="BE50" s="146" t="str">
        <f t="shared" si="41"/>
        <v>Fuerte</v>
      </c>
      <c r="BF50" s="781"/>
      <c r="BG50" s="781"/>
      <c r="BH50" s="781"/>
      <c r="BI50" s="781"/>
      <c r="BJ50" s="781"/>
      <c r="BK50" s="781"/>
      <c r="BL50" s="781"/>
      <c r="BM50" s="781"/>
      <c r="BN50" s="146"/>
      <c r="BO50" s="483"/>
      <c r="BP50" s="483"/>
      <c r="BQ50" s="483"/>
      <c r="BR50" s="483"/>
      <c r="BS50" s="483"/>
      <c r="BT50" s="485"/>
      <c r="BU50" s="485"/>
      <c r="BV50" s="483"/>
      <c r="BW50" s="73"/>
      <c r="BX50" s="87"/>
      <c r="BY50" s="87"/>
      <c r="BZ50" s="87"/>
      <c r="CA50" s="87"/>
      <c r="CB50" s="87"/>
      <c r="CC50" s="87"/>
      <c r="CD50" s="87"/>
      <c r="CE50" s="87"/>
      <c r="CF50" s="87"/>
      <c r="CG50" s="87"/>
      <c r="CH50" s="87"/>
      <c r="CI50" s="87"/>
      <c r="CJ50" s="87"/>
      <c r="CK50" s="87"/>
      <c r="CL50" s="87"/>
      <c r="CM50" s="87"/>
      <c r="CN50" s="87"/>
      <c r="CO50" s="87"/>
      <c r="CP50" s="87"/>
      <c r="CQ50" s="87"/>
    </row>
    <row r="51" spans="1:95" ht="108">
      <c r="A51" s="759">
        <v>11</v>
      </c>
      <c r="B51" s="759" t="s">
        <v>498</v>
      </c>
      <c r="C51" s="759" t="s">
        <v>497</v>
      </c>
      <c r="D51" s="759" t="s">
        <v>496</v>
      </c>
      <c r="E51" s="174" t="s">
        <v>559</v>
      </c>
      <c r="F51" s="175" t="s">
        <v>558</v>
      </c>
      <c r="G51" s="759" t="s">
        <v>557</v>
      </c>
      <c r="H51" s="759" t="s">
        <v>317</v>
      </c>
      <c r="I51" s="175" t="s">
        <v>301</v>
      </c>
      <c r="J51" s="759">
        <v>1</v>
      </c>
      <c r="K51" s="780" t="str">
        <f>IF(J51&lt;=0,"",IF(J51=1,"Rara vez",IF(J51=2,"Improbable",IF(J51=3,"Posible",IF(J51=4,"Probable",IF(J51=5,"Casi Seguro"))))))</f>
        <v>Rara vez</v>
      </c>
      <c r="L51" s="782">
        <f>IF(K51="","",IF(K51="Rara vez",0.2,IF(K51="Improbable",0.4,IF(K51="Posible",0.6,IF(K51="Probable",0.8,IF(K51="Casi seguro",1,))))))</f>
        <v>0.2</v>
      </c>
      <c r="M51" s="782" t="s">
        <v>286</v>
      </c>
      <c r="N51" s="782" t="s">
        <v>286</v>
      </c>
      <c r="O51" s="782" t="s">
        <v>285</v>
      </c>
      <c r="P51" s="782" t="s">
        <v>285</v>
      </c>
      <c r="Q51" s="782" t="s">
        <v>285</v>
      </c>
      <c r="R51" s="782" t="s">
        <v>286</v>
      </c>
      <c r="S51" s="782" t="s">
        <v>286</v>
      </c>
      <c r="T51" s="782" t="s">
        <v>286</v>
      </c>
      <c r="U51" s="782" t="s">
        <v>286</v>
      </c>
      <c r="V51" s="782" t="s">
        <v>286</v>
      </c>
      <c r="W51" s="782" t="s">
        <v>286</v>
      </c>
      <c r="X51" s="782" t="s">
        <v>286</v>
      </c>
      <c r="Y51" s="782" t="s">
        <v>286</v>
      </c>
      <c r="Z51" s="782" t="s">
        <v>286</v>
      </c>
      <c r="AA51" s="782" t="s">
        <v>285</v>
      </c>
      <c r="AB51" s="782" t="s">
        <v>285</v>
      </c>
      <c r="AC51" s="782" t="s">
        <v>285</v>
      </c>
      <c r="AD51" s="782" t="s">
        <v>285</v>
      </c>
      <c r="AE51" s="782" t="s">
        <v>285</v>
      </c>
      <c r="AF51" s="801">
        <f>IF(AB51="Si","19",COUNTIF(M51:AE52,"si"))</f>
        <v>11</v>
      </c>
      <c r="AG51" s="72">
        <f t="shared" si="37"/>
        <v>10</v>
      </c>
      <c r="AH51" s="780" t="str">
        <f>IF(AG51=5,"Moderado",IF(AG51=10,"Mayor",IF(AG51=20,"Catastrófico",0)))</f>
        <v>Mayor</v>
      </c>
      <c r="AI51" s="782">
        <f>IF(AH51="","",IF(AH51="Leve",0.2,IF(AH51="Menor",0.4,IF(AH51="Moderado",0.6,IF(AH51="Mayor",0.8,IF(AH51="Catastrófico",1,))))))</f>
        <v>0.8</v>
      </c>
      <c r="AJ51" s="780" t="str">
        <f>IF(OR(AND(K51="Rara vez",AH51="Moderado"),AND(K51="Improbable",AH51="Moderado")),"Moderado",IF(OR(AND(K51="Rara vez",AH51="Mayor"),AND(K51="Improbable",AH51="Mayor"),AND(K51="Posible",AH51="Moderado"),AND(K51="Probable",AH51="Moderado")),"Alta",IF(OR(AND(K51="Rara vez",AH51="Catastrófico"),AND(K51="Improbable",AH51="Catastrófico"),AND(K51="Posible",AH51="Catastrófico"),AND(K51="Probable",AH51="Catastrófico"),AND(K51="Casi seguro",AH51="Catastrófico"),AND(K51="Posible",AH51="Moderado"),AND(K51="Probable",AH51="Moderado"),AND(K51="Casi seguro",AH51="Moderado"),AND(K51="Posible",AH51="Mayor"),AND(K51="Probable",AH51="Mayor"),AND(K51="Casi seguro",AH51="Mayor")),"Extremo",)))</f>
        <v>Alta</v>
      </c>
      <c r="AK51" s="73">
        <v>1</v>
      </c>
      <c r="AL51" s="176" t="s">
        <v>556</v>
      </c>
      <c r="AM51" s="134" t="s">
        <v>283</v>
      </c>
      <c r="AN51" s="134">
        <f t="shared" si="16"/>
        <v>15</v>
      </c>
      <c r="AO51" s="134" t="s">
        <v>282</v>
      </c>
      <c r="AP51" s="134">
        <f t="shared" si="17"/>
        <v>15</v>
      </c>
      <c r="AQ51" s="134" t="s">
        <v>281</v>
      </c>
      <c r="AR51" s="134">
        <f t="shared" si="18"/>
        <v>15</v>
      </c>
      <c r="AS51" s="134" t="s">
        <v>280</v>
      </c>
      <c r="AT51" s="134">
        <f t="shared" si="19"/>
        <v>15</v>
      </c>
      <c r="AU51" s="134" t="s">
        <v>279</v>
      </c>
      <c r="AV51" s="134">
        <f t="shared" si="20"/>
        <v>15</v>
      </c>
      <c r="AW51" s="134" t="s">
        <v>278</v>
      </c>
      <c r="AX51" s="134">
        <f t="shared" si="21"/>
        <v>15</v>
      </c>
      <c r="AY51" s="134" t="s">
        <v>277</v>
      </c>
      <c r="AZ51" s="134">
        <f t="shared" si="22"/>
        <v>15</v>
      </c>
      <c r="BA51" s="145">
        <f t="shared" si="38"/>
        <v>105</v>
      </c>
      <c r="BB51" s="134" t="str">
        <f t="shared" si="39"/>
        <v>Fuerte</v>
      </c>
      <c r="BC51" s="134" t="s">
        <v>276</v>
      </c>
      <c r="BD51" s="134">
        <f t="shared" si="40"/>
        <v>100</v>
      </c>
      <c r="BE51" s="146" t="str">
        <f t="shared" si="41"/>
        <v>Fuerte</v>
      </c>
      <c r="BF51" s="744">
        <f>AVERAGE(BD51:BD55)</f>
        <v>60</v>
      </c>
      <c r="BG51" s="744" t="str">
        <f>IF(BF51=100,"Fuerte",IF(AND(BF51&lt;=99, BF51&gt;=50),"Moderado",IF(BF51&lt;50,"Débil")))</f>
        <v>Moderado</v>
      </c>
      <c r="BH51" s="741">
        <f>IF(BG51="Fuerte",(J51-2),IF(BG51="Moderado",(J51-1), IF(BG51="Débil",((J51-0)))))</f>
        <v>0</v>
      </c>
      <c r="BI51" s="741" t="str">
        <f>IF(BH51&lt;=0,"Rara vez",IF(BH51=1,"Rara vez",IF(BH51=2,"Improbable",IF(BH51=3,"Posible",IF(BH51=4,"Probable",IF(BH51=5,"Casi Seguro"))))))</f>
        <v>Rara vez</v>
      </c>
      <c r="BJ51" s="782">
        <f>IF(BI51="","",IF(BI51="Rara vez",0.2,IF(BI51="Improbable",0.4,IF(BI51="Posible",0.6,IF(BI51="Probable",0.8,IF(BI51="Casi seguro",1,))))))</f>
        <v>0.2</v>
      </c>
      <c r="BK51" s="741" t="str">
        <f>IFERROR(IF(AG51=5,"Moderado",IF(AG51=10,"Mayor",IF(AG51=20,"Catastrófico",0))),"")</f>
        <v>Mayor</v>
      </c>
      <c r="BL51" s="782">
        <f>IF(AH51="","",IF(AH51="Moderado",0.6,IF(AH51="Mayor",0.8,IF(AH51="Catastrófico",1,))))</f>
        <v>0.8</v>
      </c>
      <c r="BM51" s="741"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146" t="s">
        <v>314</v>
      </c>
      <c r="BO51" s="193" t="s">
        <v>555</v>
      </c>
      <c r="BP51" s="550" t="s">
        <v>889</v>
      </c>
      <c r="BQ51" s="550" t="s">
        <v>890</v>
      </c>
      <c r="BR51" s="550" t="s">
        <v>537</v>
      </c>
      <c r="BS51" s="550" t="s">
        <v>891</v>
      </c>
      <c r="BT51" s="551" t="s">
        <v>892</v>
      </c>
      <c r="BU51" s="551" t="s">
        <v>380</v>
      </c>
      <c r="BV51" s="484">
        <v>4763</v>
      </c>
      <c r="BW51" s="73"/>
      <c r="BX51" s="87"/>
      <c r="BY51" s="87"/>
      <c r="BZ51" s="87"/>
      <c r="CA51" s="87"/>
      <c r="CB51" s="87"/>
      <c r="CC51" s="87"/>
      <c r="CD51" s="87"/>
      <c r="CE51" s="87"/>
      <c r="CF51" s="87"/>
      <c r="CG51" s="87"/>
      <c r="CH51" s="87"/>
      <c r="CI51" s="87"/>
      <c r="CJ51" s="87"/>
      <c r="CK51" s="87"/>
      <c r="CL51" s="87"/>
      <c r="CM51" s="87"/>
      <c r="CN51" s="87"/>
      <c r="CO51" s="87"/>
      <c r="CP51" s="87"/>
      <c r="CQ51" s="87"/>
    </row>
    <row r="52" spans="1:95" ht="78.75" customHeight="1">
      <c r="A52" s="743"/>
      <c r="B52" s="743"/>
      <c r="C52" s="743"/>
      <c r="D52" s="743"/>
      <c r="E52" s="174" t="s">
        <v>554</v>
      </c>
      <c r="F52" s="182"/>
      <c r="G52" s="743"/>
      <c r="H52" s="743"/>
      <c r="I52" s="175" t="s">
        <v>340</v>
      </c>
      <c r="J52" s="764"/>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2">
        <f t="shared" si="37"/>
        <v>5</v>
      </c>
      <c r="AH52" s="743"/>
      <c r="AI52" s="743"/>
      <c r="AJ52" s="743"/>
      <c r="AK52" s="73">
        <v>2</v>
      </c>
      <c r="AL52" s="176" t="s">
        <v>553</v>
      </c>
      <c r="AM52" s="134" t="s">
        <v>283</v>
      </c>
      <c r="AN52" s="134">
        <f t="shared" si="16"/>
        <v>15</v>
      </c>
      <c r="AO52" s="134" t="s">
        <v>282</v>
      </c>
      <c r="AP52" s="134">
        <f t="shared" si="17"/>
        <v>15</v>
      </c>
      <c r="AQ52" s="134" t="s">
        <v>281</v>
      </c>
      <c r="AR52" s="134">
        <f t="shared" si="18"/>
        <v>15</v>
      </c>
      <c r="AS52" s="134" t="s">
        <v>280</v>
      </c>
      <c r="AT52" s="134">
        <f t="shared" si="19"/>
        <v>15</v>
      </c>
      <c r="AU52" s="134" t="s">
        <v>279</v>
      </c>
      <c r="AV52" s="134">
        <f t="shared" si="20"/>
        <v>15</v>
      </c>
      <c r="AW52" s="134" t="s">
        <v>278</v>
      </c>
      <c r="AX52" s="134">
        <f t="shared" si="21"/>
        <v>15</v>
      </c>
      <c r="AY52" s="134" t="s">
        <v>277</v>
      </c>
      <c r="AZ52" s="134">
        <f t="shared" si="22"/>
        <v>15</v>
      </c>
      <c r="BA52" s="145">
        <f t="shared" si="38"/>
        <v>105</v>
      </c>
      <c r="BB52" s="134" t="str">
        <f t="shared" si="39"/>
        <v>Fuerte</v>
      </c>
      <c r="BC52" s="134" t="s">
        <v>276</v>
      </c>
      <c r="BD52" s="134">
        <f t="shared" si="40"/>
        <v>100</v>
      </c>
      <c r="BE52" s="146" t="str">
        <f t="shared" si="41"/>
        <v>Fuerte</v>
      </c>
      <c r="BF52" s="743"/>
      <c r="BG52" s="743"/>
      <c r="BH52" s="743"/>
      <c r="BI52" s="743"/>
      <c r="BJ52" s="743"/>
      <c r="BK52" s="743"/>
      <c r="BL52" s="743"/>
      <c r="BM52" s="743"/>
      <c r="BN52" s="146" t="s">
        <v>314</v>
      </c>
      <c r="BO52" s="193" t="s">
        <v>552</v>
      </c>
      <c r="BP52" s="550" t="s">
        <v>893</v>
      </c>
      <c r="BQ52" s="550" t="s">
        <v>542</v>
      </c>
      <c r="BR52" s="550" t="s">
        <v>547</v>
      </c>
      <c r="BS52" s="550" t="s">
        <v>891</v>
      </c>
      <c r="BT52" s="551" t="s">
        <v>892</v>
      </c>
      <c r="BU52" s="551" t="s">
        <v>380</v>
      </c>
      <c r="BV52" s="484">
        <v>4763</v>
      </c>
      <c r="BW52" s="73"/>
      <c r="BX52" s="87"/>
      <c r="BY52" s="87"/>
      <c r="BZ52" s="87"/>
      <c r="CA52" s="87"/>
      <c r="CB52" s="87"/>
      <c r="CC52" s="87"/>
      <c r="CD52" s="87"/>
      <c r="CE52" s="87"/>
      <c r="CF52" s="87"/>
      <c r="CG52" s="87"/>
      <c r="CH52" s="87"/>
      <c r="CI52" s="87"/>
      <c r="CJ52" s="87"/>
      <c r="CK52" s="87"/>
      <c r="CL52" s="87"/>
      <c r="CM52" s="87"/>
      <c r="CN52" s="87"/>
      <c r="CO52" s="87"/>
      <c r="CP52" s="87"/>
      <c r="CQ52" s="87"/>
    </row>
    <row r="53" spans="1:95" ht="78.75" customHeight="1">
      <c r="A53" s="743"/>
      <c r="B53" s="743"/>
      <c r="C53" s="743"/>
      <c r="D53" s="743"/>
      <c r="E53" s="174" t="s">
        <v>550</v>
      </c>
      <c r="F53" s="183"/>
      <c r="G53" s="743"/>
      <c r="H53" s="743"/>
      <c r="I53" s="175" t="s">
        <v>296</v>
      </c>
      <c r="J53" s="764"/>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2">
        <f t="shared" si="37"/>
        <v>5</v>
      </c>
      <c r="AH53" s="743"/>
      <c r="AI53" s="743"/>
      <c r="AJ53" s="743"/>
      <c r="AK53" s="73">
        <v>3</v>
      </c>
      <c r="AL53" s="176" t="s">
        <v>549</v>
      </c>
      <c r="AM53" s="134" t="s">
        <v>283</v>
      </c>
      <c r="AN53" s="134">
        <f t="shared" si="16"/>
        <v>15</v>
      </c>
      <c r="AO53" s="134" t="s">
        <v>282</v>
      </c>
      <c r="AP53" s="134">
        <f t="shared" si="17"/>
        <v>15</v>
      </c>
      <c r="AQ53" s="134" t="s">
        <v>539</v>
      </c>
      <c r="AR53" s="134">
        <f t="shared" si="18"/>
        <v>0</v>
      </c>
      <c r="AS53" s="134" t="s">
        <v>280</v>
      </c>
      <c r="AT53" s="134">
        <f t="shared" si="19"/>
        <v>15</v>
      </c>
      <c r="AU53" s="134" t="s">
        <v>279</v>
      </c>
      <c r="AV53" s="134">
        <f t="shared" si="20"/>
        <v>15</v>
      </c>
      <c r="AW53" s="134" t="s">
        <v>278</v>
      </c>
      <c r="AX53" s="134">
        <f t="shared" si="21"/>
        <v>15</v>
      </c>
      <c r="AY53" s="134" t="s">
        <v>277</v>
      </c>
      <c r="AZ53" s="134">
        <f t="shared" si="22"/>
        <v>15</v>
      </c>
      <c r="BA53" s="145">
        <f t="shared" si="38"/>
        <v>90</v>
      </c>
      <c r="BB53" s="134" t="str">
        <f t="shared" si="39"/>
        <v>Moderado</v>
      </c>
      <c r="BC53" s="134" t="s">
        <v>299</v>
      </c>
      <c r="BD53" s="134">
        <f t="shared" si="40"/>
        <v>50</v>
      </c>
      <c r="BE53" s="146" t="str">
        <f t="shared" si="41"/>
        <v>Moderado</v>
      </c>
      <c r="BF53" s="743"/>
      <c r="BG53" s="743"/>
      <c r="BH53" s="743"/>
      <c r="BI53" s="743"/>
      <c r="BJ53" s="743"/>
      <c r="BK53" s="743"/>
      <c r="BL53" s="743"/>
      <c r="BM53" s="743"/>
      <c r="BN53" s="146" t="s">
        <v>314</v>
      </c>
      <c r="BO53" s="193" t="s">
        <v>548</v>
      </c>
      <c r="BP53" s="552" t="s">
        <v>517</v>
      </c>
      <c r="BQ53" s="552" t="s">
        <v>542</v>
      </c>
      <c r="BR53" s="552" t="s">
        <v>537</v>
      </c>
      <c r="BS53" s="552" t="s">
        <v>891</v>
      </c>
      <c r="BT53" s="553" t="s">
        <v>892</v>
      </c>
      <c r="BU53" s="553" t="s">
        <v>380</v>
      </c>
      <c r="BV53" s="484">
        <v>4763</v>
      </c>
      <c r="BW53" s="73"/>
      <c r="BX53" s="87"/>
      <c r="BY53" s="87"/>
      <c r="BZ53" s="87"/>
      <c r="CA53" s="87"/>
      <c r="CB53" s="87"/>
      <c r="CC53" s="87"/>
      <c r="CD53" s="87"/>
      <c r="CE53" s="87"/>
      <c r="CF53" s="87"/>
      <c r="CG53" s="87"/>
      <c r="CH53" s="87"/>
      <c r="CI53" s="87"/>
      <c r="CJ53" s="87"/>
      <c r="CK53" s="87"/>
      <c r="CL53" s="87"/>
      <c r="CM53" s="87"/>
      <c r="CN53" s="87"/>
      <c r="CO53" s="87"/>
      <c r="CP53" s="87"/>
      <c r="CQ53" s="87"/>
    </row>
    <row r="54" spans="1:95" ht="78.75" customHeight="1">
      <c r="A54" s="743"/>
      <c r="B54" s="743"/>
      <c r="C54" s="743"/>
      <c r="D54" s="743"/>
      <c r="E54" s="174" t="s">
        <v>546</v>
      </c>
      <c r="F54" s="183"/>
      <c r="G54" s="743"/>
      <c r="H54" s="743"/>
      <c r="I54" s="89"/>
      <c r="J54" s="764"/>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2"/>
      <c r="AH54" s="743"/>
      <c r="AI54" s="743"/>
      <c r="AJ54" s="743"/>
      <c r="AK54" s="73">
        <v>4</v>
      </c>
      <c r="AL54" s="176" t="s">
        <v>545</v>
      </c>
      <c r="AM54" s="134" t="s">
        <v>544</v>
      </c>
      <c r="AN54" s="134">
        <f t="shared" si="16"/>
        <v>15</v>
      </c>
      <c r="AO54" s="134" t="s">
        <v>282</v>
      </c>
      <c r="AP54" s="134">
        <f t="shared" si="17"/>
        <v>15</v>
      </c>
      <c r="AQ54" s="134" t="s">
        <v>539</v>
      </c>
      <c r="AR54" s="134">
        <f t="shared" si="18"/>
        <v>0</v>
      </c>
      <c r="AS54" s="134" t="s">
        <v>280</v>
      </c>
      <c r="AT54" s="134">
        <f t="shared" si="19"/>
        <v>15</v>
      </c>
      <c r="AU54" s="134" t="s">
        <v>279</v>
      </c>
      <c r="AV54" s="134">
        <f t="shared" si="20"/>
        <v>15</v>
      </c>
      <c r="AW54" s="134" t="s">
        <v>278</v>
      </c>
      <c r="AX54" s="134">
        <f t="shared" si="21"/>
        <v>15</v>
      </c>
      <c r="AY54" s="134" t="s">
        <v>277</v>
      </c>
      <c r="AZ54" s="134">
        <f t="shared" si="22"/>
        <v>15</v>
      </c>
      <c r="BA54" s="145">
        <f t="shared" si="38"/>
        <v>90</v>
      </c>
      <c r="BB54" s="134" t="str">
        <f t="shared" si="39"/>
        <v>Moderado</v>
      </c>
      <c r="BC54" s="134" t="s">
        <v>299</v>
      </c>
      <c r="BD54" s="134">
        <f t="shared" si="40"/>
        <v>50</v>
      </c>
      <c r="BE54" s="146" t="str">
        <f t="shared" si="41"/>
        <v>Moderado</v>
      </c>
      <c r="BF54" s="743"/>
      <c r="BG54" s="743"/>
      <c r="BH54" s="743"/>
      <c r="BI54" s="743"/>
      <c r="BJ54" s="743"/>
      <c r="BK54" s="743"/>
      <c r="BL54" s="743"/>
      <c r="BM54" s="743"/>
      <c r="BN54" s="146" t="s">
        <v>314</v>
      </c>
      <c r="BO54" s="193" t="s">
        <v>543</v>
      </c>
      <c r="BP54" s="552" t="s">
        <v>517</v>
      </c>
      <c r="BQ54" s="552" t="s">
        <v>542</v>
      </c>
      <c r="BR54" s="552" t="s">
        <v>537</v>
      </c>
      <c r="BS54" s="552" t="s">
        <v>891</v>
      </c>
      <c r="BT54" s="553" t="s">
        <v>892</v>
      </c>
      <c r="BU54" s="553" t="s">
        <v>380</v>
      </c>
      <c r="BV54" s="484">
        <v>4763</v>
      </c>
      <c r="BW54" s="73"/>
      <c r="BX54" s="87"/>
      <c r="BY54" s="87"/>
      <c r="BZ54" s="87"/>
      <c r="CA54" s="87"/>
      <c r="CB54" s="87"/>
      <c r="CC54" s="87"/>
      <c r="CD54" s="87"/>
      <c r="CE54" s="87"/>
      <c r="CF54" s="87"/>
      <c r="CG54" s="87"/>
      <c r="CH54" s="87"/>
      <c r="CI54" s="87"/>
      <c r="CJ54" s="87"/>
      <c r="CK54" s="87"/>
      <c r="CL54" s="87"/>
      <c r="CM54" s="87"/>
      <c r="CN54" s="87"/>
      <c r="CO54" s="87"/>
      <c r="CP54" s="87"/>
      <c r="CQ54" s="87"/>
    </row>
    <row r="55" spans="1:95" ht="78.75" customHeight="1">
      <c r="A55" s="743"/>
      <c r="B55" s="743"/>
      <c r="C55" s="743"/>
      <c r="D55" s="743"/>
      <c r="E55" s="187" t="s">
        <v>541</v>
      </c>
      <c r="F55" s="183"/>
      <c r="G55" s="743"/>
      <c r="H55" s="743"/>
      <c r="I55" s="89"/>
      <c r="J55" s="764"/>
      <c r="K55" s="743"/>
      <c r="L55" s="743"/>
      <c r="M55" s="743"/>
      <c r="N55" s="743"/>
      <c r="O55" s="743"/>
      <c r="P55" s="743"/>
      <c r="Q55" s="743"/>
      <c r="R55" s="743"/>
      <c r="S55" s="743"/>
      <c r="T55" s="743"/>
      <c r="U55" s="743"/>
      <c r="V55" s="743"/>
      <c r="W55" s="743"/>
      <c r="X55" s="743"/>
      <c r="Y55" s="743"/>
      <c r="Z55" s="743"/>
      <c r="AA55" s="743"/>
      <c r="AB55" s="743"/>
      <c r="AC55" s="743"/>
      <c r="AD55" s="743"/>
      <c r="AE55" s="743"/>
      <c r="AF55" s="743"/>
      <c r="AG55" s="72">
        <f t="shared" si="37"/>
        <v>5</v>
      </c>
      <c r="AH55" s="743"/>
      <c r="AI55" s="743"/>
      <c r="AJ55" s="743"/>
      <c r="AK55" s="73">
        <v>5</v>
      </c>
      <c r="AL55" s="188" t="s">
        <v>540</v>
      </c>
      <c r="AM55" s="134" t="s">
        <v>283</v>
      </c>
      <c r="AN55" s="134">
        <f t="shared" si="16"/>
        <v>15</v>
      </c>
      <c r="AO55" s="134" t="s">
        <v>282</v>
      </c>
      <c r="AP55" s="134">
        <f t="shared" si="17"/>
        <v>15</v>
      </c>
      <c r="AQ55" s="134" t="s">
        <v>539</v>
      </c>
      <c r="AR55" s="134">
        <f t="shared" si="18"/>
        <v>0</v>
      </c>
      <c r="AS55" s="134" t="s">
        <v>280</v>
      </c>
      <c r="AT55" s="134">
        <f t="shared" si="19"/>
        <v>15</v>
      </c>
      <c r="AU55" s="134" t="s">
        <v>279</v>
      </c>
      <c r="AV55" s="134">
        <f t="shared" si="20"/>
        <v>15</v>
      </c>
      <c r="AW55" s="134" t="s">
        <v>508</v>
      </c>
      <c r="AX55" s="134">
        <f t="shared" si="21"/>
        <v>0</v>
      </c>
      <c r="AY55" s="134" t="s">
        <v>277</v>
      </c>
      <c r="AZ55" s="134">
        <f t="shared" si="22"/>
        <v>15</v>
      </c>
      <c r="BA55" s="145">
        <f t="shared" si="38"/>
        <v>75</v>
      </c>
      <c r="BB55" s="134" t="str">
        <f t="shared" si="39"/>
        <v>Débil</v>
      </c>
      <c r="BC55" s="134" t="s">
        <v>299</v>
      </c>
      <c r="BD55" s="134">
        <f t="shared" si="40"/>
        <v>0</v>
      </c>
      <c r="BE55" s="146" t="str">
        <f t="shared" si="41"/>
        <v>Débil</v>
      </c>
      <c r="BF55" s="743"/>
      <c r="BG55" s="743"/>
      <c r="BH55" s="743"/>
      <c r="BI55" s="743"/>
      <c r="BJ55" s="743"/>
      <c r="BK55" s="743"/>
      <c r="BL55" s="743"/>
      <c r="BM55" s="743"/>
      <c r="BN55" s="146" t="s">
        <v>314</v>
      </c>
      <c r="BO55" s="554" t="s">
        <v>538</v>
      </c>
      <c r="BP55" s="552" t="s">
        <v>551</v>
      </c>
      <c r="BQ55" s="552" t="s">
        <v>542</v>
      </c>
      <c r="BR55" s="552" t="s">
        <v>547</v>
      </c>
      <c r="BS55" s="552" t="s">
        <v>891</v>
      </c>
      <c r="BT55" s="553" t="s">
        <v>892</v>
      </c>
      <c r="BU55" s="553" t="s">
        <v>380</v>
      </c>
      <c r="BV55" s="484">
        <v>4763</v>
      </c>
      <c r="BW55" s="73"/>
      <c r="BX55" s="87"/>
      <c r="BY55" s="87"/>
      <c r="BZ55" s="87"/>
      <c r="CA55" s="87"/>
      <c r="CB55" s="87"/>
      <c r="CC55" s="87"/>
      <c r="CD55" s="87"/>
      <c r="CE55" s="87"/>
      <c r="CF55" s="87"/>
      <c r="CG55" s="87"/>
      <c r="CH55" s="87"/>
      <c r="CI55" s="87"/>
      <c r="CJ55" s="87"/>
      <c r="CK55" s="87"/>
      <c r="CL55" s="87"/>
      <c r="CM55" s="87"/>
      <c r="CN55" s="87"/>
      <c r="CO55" s="87"/>
      <c r="CP55" s="87"/>
      <c r="CQ55" s="87"/>
    </row>
    <row r="56" spans="1:95" ht="78.75" customHeight="1">
      <c r="A56" s="759">
        <v>12</v>
      </c>
      <c r="B56" s="759" t="s">
        <v>498</v>
      </c>
      <c r="C56" s="759" t="s">
        <v>497</v>
      </c>
      <c r="D56" s="759" t="s">
        <v>496</v>
      </c>
      <c r="E56" s="191" t="s">
        <v>495</v>
      </c>
      <c r="F56" s="191" t="s">
        <v>536</v>
      </c>
      <c r="G56" s="868" t="s">
        <v>535</v>
      </c>
      <c r="H56" s="192" t="s">
        <v>317</v>
      </c>
      <c r="I56" s="192" t="s">
        <v>301</v>
      </c>
      <c r="J56" s="870">
        <v>1</v>
      </c>
      <c r="K56" s="839" t="s">
        <v>534</v>
      </c>
      <c r="L56" s="834">
        <f>IF(K56="","",IF(K56="Rara vez",0.2,IF(K56="Improbable",0.4,IF(K56="Posible",0.6,IF(K56="Probable",0.8,IF(K56="Casi seguro",1,))))))</f>
        <v>0.2</v>
      </c>
      <c r="M56" s="782" t="s">
        <v>286</v>
      </c>
      <c r="N56" s="782" t="s">
        <v>285</v>
      </c>
      <c r="O56" s="782" t="s">
        <v>285</v>
      </c>
      <c r="P56" s="782" t="s">
        <v>285</v>
      </c>
      <c r="Q56" s="782" t="s">
        <v>285</v>
      </c>
      <c r="R56" s="782" t="s">
        <v>286</v>
      </c>
      <c r="S56" s="782" t="s">
        <v>286</v>
      </c>
      <c r="T56" s="782" t="s">
        <v>286</v>
      </c>
      <c r="U56" s="782" t="s">
        <v>285</v>
      </c>
      <c r="V56" s="782" t="s">
        <v>286</v>
      </c>
      <c r="W56" s="782" t="s">
        <v>286</v>
      </c>
      <c r="X56" s="782" t="s">
        <v>286</v>
      </c>
      <c r="Y56" s="782" t="s">
        <v>286</v>
      </c>
      <c r="Z56" s="782" t="s">
        <v>286</v>
      </c>
      <c r="AA56" s="782" t="s">
        <v>285</v>
      </c>
      <c r="AB56" s="782" t="s">
        <v>285</v>
      </c>
      <c r="AC56" s="782" t="s">
        <v>285</v>
      </c>
      <c r="AD56" s="782" t="s">
        <v>285</v>
      </c>
      <c r="AE56" s="782" t="s">
        <v>285</v>
      </c>
      <c r="AF56" s="858">
        <f>IF(AB56="Si","19",COUNTIF(M56:AE57,"si"))</f>
        <v>9</v>
      </c>
      <c r="AG56" s="72">
        <f t="shared" si="37"/>
        <v>10</v>
      </c>
      <c r="AH56" s="780" t="str">
        <f>IF(AG56=5,"Moderado",IF(AG56=10,"Mayor",IF(AG56=20,"Catastrófico",0)))</f>
        <v>Mayor</v>
      </c>
      <c r="AI56" s="782">
        <f>IF(AH56="","",IF(AH56="Moderado",0.6,IF(AH56="Mayor",0.8,IF(AH56="Catastrófico",1,))))</f>
        <v>0.8</v>
      </c>
      <c r="AJ56" s="780" t="str">
        <f>IF(OR(AND(K56="Rara vez",AH56="Moderado"),AND(K56="Improbable",AH56="Moderado")),"Moderado",IF(OR(AND(K56="Rara vez",AH56="Mayor"),AND(K56="Improbable",AH56="Mayor"),AND(K56="Posible",AH56="Moderado"),AND(K56="Probable",AH56="Moderado")),"Alta",IF(OR(AND(K56="Rara vez",AH56="Catastrófico"),AND(K56="Improbable",AH56="Catastrófico"),AND(K56="Posible",AH56="Catastrófico"),AND(K56="Probable",AH56="Catastrófico"),AND(K56="Casi seguro",AH56="Catastrófico"),AND(K56="Posible",AH56="Moderado"),AND(K56="Probable",AH56="Moderado"),AND(K56="Casi seguro",AH56="Moderado"),AND(K56="Posible",AH56="Mayor"),AND(K56="Probable",AH56="Mayor"),AND(K56="Casi seguro",AH56="Mayor")),"Extremo",)))</f>
        <v>Alta</v>
      </c>
      <c r="AK56" s="114">
        <v>1</v>
      </c>
      <c r="AL56" s="188" t="s">
        <v>533</v>
      </c>
      <c r="AM56" s="132" t="s">
        <v>283</v>
      </c>
      <c r="AN56" s="132">
        <f t="shared" si="16"/>
        <v>15</v>
      </c>
      <c r="AO56" s="132" t="s">
        <v>282</v>
      </c>
      <c r="AP56" s="132">
        <f t="shared" si="17"/>
        <v>15</v>
      </c>
      <c r="AQ56" s="132" t="s">
        <v>281</v>
      </c>
      <c r="AR56" s="132">
        <f t="shared" si="18"/>
        <v>15</v>
      </c>
      <c r="AS56" s="132" t="s">
        <v>280</v>
      </c>
      <c r="AT56" s="132">
        <f t="shared" si="19"/>
        <v>15</v>
      </c>
      <c r="AU56" s="132" t="s">
        <v>279</v>
      </c>
      <c r="AV56" s="132">
        <f t="shared" si="20"/>
        <v>15</v>
      </c>
      <c r="AW56" s="134" t="s">
        <v>278</v>
      </c>
      <c r="AX56" s="132">
        <f t="shared" si="21"/>
        <v>15</v>
      </c>
      <c r="AY56" s="134" t="s">
        <v>277</v>
      </c>
      <c r="AZ56" s="132">
        <f t="shared" si="22"/>
        <v>15</v>
      </c>
      <c r="BA56" s="135">
        <f t="shared" si="38"/>
        <v>105</v>
      </c>
      <c r="BB56" s="132" t="str">
        <f t="shared" si="39"/>
        <v>Fuerte</v>
      </c>
      <c r="BC56" s="132" t="s">
        <v>276</v>
      </c>
      <c r="BD56" s="132">
        <f t="shared" si="40"/>
        <v>100</v>
      </c>
      <c r="BE56" s="136" t="str">
        <f t="shared" si="41"/>
        <v>Fuerte</v>
      </c>
      <c r="BF56" s="835">
        <f>AVERAGE(BD56:BD58)</f>
        <v>100</v>
      </c>
      <c r="BG56" s="835" t="str">
        <f>IF(BF56=100,"Fuerte",IF(AND(BF56&lt;=99, BF56&gt;=50),"Moderado",IF(BF56&lt;50,"Débil")))</f>
        <v>Fuerte</v>
      </c>
      <c r="BH56" s="741">
        <f>IF(BG56="Fuerte",(J56-2),IF(BG56="Moderado",(J56-1), IF(BG56="Débil",((J56-0)))))</f>
        <v>-1</v>
      </c>
      <c r="BI56" s="741" t="str">
        <f>IF(BH56&lt;=0,"Rara vez",IF(BH56=1,"Rara vez",IF(BH56=2,"Improbable",IF(BH56=3,"Posible",IF(BH56=4,"Probable",IF(BH56=5,"Casi Seguro"))))))</f>
        <v>Rara vez</v>
      </c>
      <c r="BJ56" s="831">
        <f>IF(BI56="","",IF(BI56="Rara vez",0.2,IF(BI56="Improbable",0.4,IF(BI56="Posible",0.6,IF(BI56="Probable",0.8,IF(BI56="Casi seguro",1,))))))</f>
        <v>0.2</v>
      </c>
      <c r="BK56" s="741" t="str">
        <f>IFERROR(IF(AG56=5,"Moderado",IF(AG56=10,"Mayor",IF(AG56=20,"Catastrófico",0))),"")</f>
        <v>Mayor</v>
      </c>
      <c r="BL56" s="831">
        <f>IF(AH56="","",IF(AH56="Moderado",0.6,IF(AH56="Mayor",0.8,IF(AH56="Catastrófico",1,))))</f>
        <v>0.8</v>
      </c>
      <c r="BM56" s="832" t="str">
        <f>IF(OR(AND(KBI56="Rara vez",BK56="Moderado"),AND(BI56="Improbable",BK56="Moderado")),"Moderado",IF(OR(AND(BI56="Rara vez",BK56="Mayor"),AND(BI56="Improbable",BK56="Mayor"),AND(BI56="Posible",BK56="Moderado"),AND(BI56="Probable",BK56="Moderado")),"Alta",IF(OR(AND(BI56="Rara vez",BK56="Catastrófico"),AND(BI56="Improbable",BK56="Catastrófico"),AND(BI56="Posible",BK56="Catastrófico"),AND(BI56="Probable",BK56="Catastrófico"),AND(BI56="Casi seguro",BK56="Catastrófico"),AND(BI56="Posible",BK56="Moderado"),AND(BI56="Probable",BK56="Moderado"),AND(BI56="Casi seguro",BK56="Moderado"),AND(BI56="Posible",BK56="Mayor"),AND(BI56="Probable",BK56="Mayor"),AND(BI56="Casi seguro",BK56="Mayor")),"Extremo",)))</f>
        <v>Alta</v>
      </c>
      <c r="BN56" s="146" t="s">
        <v>314</v>
      </c>
      <c r="BO56" s="193" t="s">
        <v>532</v>
      </c>
      <c r="BP56" s="552" t="s">
        <v>894</v>
      </c>
      <c r="BQ56" s="552" t="s">
        <v>895</v>
      </c>
      <c r="BR56" s="552" t="s">
        <v>500</v>
      </c>
      <c r="BS56" s="552" t="s">
        <v>895</v>
      </c>
      <c r="BT56" s="553" t="s">
        <v>892</v>
      </c>
      <c r="BU56" s="553" t="s">
        <v>380</v>
      </c>
      <c r="BV56" s="483">
        <v>4766</v>
      </c>
      <c r="BW56" s="73"/>
      <c r="BX56" s="87"/>
      <c r="BY56" s="87"/>
      <c r="BZ56" s="87"/>
      <c r="CA56" s="87"/>
      <c r="CB56" s="87"/>
      <c r="CC56" s="87"/>
      <c r="CD56" s="87"/>
      <c r="CE56" s="87"/>
      <c r="CF56" s="87"/>
      <c r="CG56" s="87"/>
      <c r="CH56" s="87"/>
      <c r="CI56" s="87"/>
      <c r="CJ56" s="87"/>
      <c r="CK56" s="87"/>
      <c r="CL56" s="87"/>
      <c r="CM56" s="87"/>
      <c r="CN56" s="87"/>
      <c r="CO56" s="87"/>
      <c r="CP56" s="87"/>
      <c r="CQ56" s="87"/>
    </row>
    <row r="57" spans="1:95" ht="78.75" customHeight="1">
      <c r="A57" s="743"/>
      <c r="B57" s="743"/>
      <c r="C57" s="743"/>
      <c r="D57" s="743"/>
      <c r="E57" s="191" t="s">
        <v>531</v>
      </c>
      <c r="F57" s="191"/>
      <c r="G57" s="869"/>
      <c r="H57" s="192"/>
      <c r="I57" s="192" t="s">
        <v>340</v>
      </c>
      <c r="J57" s="764"/>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2">
        <f t="shared" si="37"/>
        <v>5</v>
      </c>
      <c r="AH57" s="743"/>
      <c r="AI57" s="743"/>
      <c r="AJ57" s="743"/>
      <c r="AK57" s="114">
        <v>2</v>
      </c>
      <c r="AL57" s="176" t="s">
        <v>530</v>
      </c>
      <c r="AM57" s="132" t="s">
        <v>283</v>
      </c>
      <c r="AN57" s="132">
        <f t="shared" si="16"/>
        <v>15</v>
      </c>
      <c r="AO57" s="132" t="s">
        <v>282</v>
      </c>
      <c r="AP57" s="132">
        <f t="shared" si="17"/>
        <v>15</v>
      </c>
      <c r="AQ57" s="132" t="s">
        <v>281</v>
      </c>
      <c r="AR57" s="132">
        <f t="shared" si="18"/>
        <v>15</v>
      </c>
      <c r="AS57" s="132" t="s">
        <v>280</v>
      </c>
      <c r="AT57" s="132">
        <f t="shared" si="19"/>
        <v>15</v>
      </c>
      <c r="AU57" s="132" t="s">
        <v>279</v>
      </c>
      <c r="AV57" s="132">
        <f t="shared" si="20"/>
        <v>15</v>
      </c>
      <c r="AW57" s="134" t="s">
        <v>278</v>
      </c>
      <c r="AX57" s="132">
        <f t="shared" si="21"/>
        <v>15</v>
      </c>
      <c r="AY57" s="134" t="s">
        <v>277</v>
      </c>
      <c r="AZ57" s="132">
        <f t="shared" si="22"/>
        <v>15</v>
      </c>
      <c r="BA57" s="135">
        <f t="shared" si="38"/>
        <v>105</v>
      </c>
      <c r="BB57" s="132" t="str">
        <f t="shared" si="39"/>
        <v>Fuerte</v>
      </c>
      <c r="BC57" s="132" t="s">
        <v>276</v>
      </c>
      <c r="BD57" s="132">
        <f t="shared" si="40"/>
        <v>100</v>
      </c>
      <c r="BE57" s="136" t="str">
        <f t="shared" si="41"/>
        <v>Fuerte</v>
      </c>
      <c r="BF57" s="743"/>
      <c r="BG57" s="743"/>
      <c r="BH57" s="743"/>
      <c r="BI57" s="743"/>
      <c r="BJ57" s="743"/>
      <c r="BK57" s="743"/>
      <c r="BL57" s="743"/>
      <c r="BM57" s="743"/>
      <c r="BN57" s="146" t="s">
        <v>314</v>
      </c>
      <c r="BO57" s="193" t="s">
        <v>529</v>
      </c>
      <c r="BP57" s="552" t="s">
        <v>894</v>
      </c>
      <c r="BQ57" s="552" t="s">
        <v>895</v>
      </c>
      <c r="BR57" s="552" t="s">
        <v>500</v>
      </c>
      <c r="BS57" s="552" t="s">
        <v>895</v>
      </c>
      <c r="BT57" s="553" t="s">
        <v>892</v>
      </c>
      <c r="BU57" s="553" t="s">
        <v>380</v>
      </c>
      <c r="BV57" s="483">
        <v>4766</v>
      </c>
      <c r="BW57" s="73"/>
      <c r="BX57" s="87"/>
      <c r="BY57" s="87"/>
      <c r="BZ57" s="87"/>
      <c r="CA57" s="87"/>
      <c r="CB57" s="87"/>
      <c r="CC57" s="87"/>
      <c r="CD57" s="87"/>
      <c r="CE57" s="87"/>
      <c r="CF57" s="87"/>
      <c r="CG57" s="87"/>
      <c r="CH57" s="87"/>
      <c r="CI57" s="87"/>
      <c r="CJ57" s="87"/>
      <c r="CK57" s="87"/>
      <c r="CL57" s="87"/>
      <c r="CM57" s="87"/>
      <c r="CN57" s="87"/>
      <c r="CO57" s="87"/>
      <c r="CP57" s="87"/>
      <c r="CQ57" s="87"/>
    </row>
    <row r="58" spans="1:95" ht="78.75" customHeight="1">
      <c r="A58" s="743"/>
      <c r="B58" s="743"/>
      <c r="C58" s="743"/>
      <c r="D58" s="743"/>
      <c r="E58" s="191" t="s">
        <v>528</v>
      </c>
      <c r="F58" s="191"/>
      <c r="G58" s="869"/>
      <c r="H58" s="192"/>
      <c r="I58" s="192" t="s">
        <v>296</v>
      </c>
      <c r="J58" s="764"/>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2">
        <f t="shared" si="37"/>
        <v>5</v>
      </c>
      <c r="AH58" s="743"/>
      <c r="AI58" s="743"/>
      <c r="AJ58" s="743"/>
      <c r="AK58" s="114">
        <v>3</v>
      </c>
      <c r="AL58" s="176" t="s">
        <v>527</v>
      </c>
      <c r="AM58" s="132" t="s">
        <v>283</v>
      </c>
      <c r="AN58" s="132">
        <f t="shared" si="16"/>
        <v>15</v>
      </c>
      <c r="AO58" s="132" t="s">
        <v>282</v>
      </c>
      <c r="AP58" s="132">
        <f t="shared" si="17"/>
        <v>15</v>
      </c>
      <c r="AQ58" s="132" t="s">
        <v>281</v>
      </c>
      <c r="AR58" s="132">
        <f t="shared" si="18"/>
        <v>15</v>
      </c>
      <c r="AS58" s="132" t="s">
        <v>315</v>
      </c>
      <c r="AT58" s="132">
        <f t="shared" si="19"/>
        <v>10</v>
      </c>
      <c r="AU58" s="132" t="s">
        <v>279</v>
      </c>
      <c r="AV58" s="132">
        <f t="shared" si="20"/>
        <v>15</v>
      </c>
      <c r="AW58" s="134" t="s">
        <v>278</v>
      </c>
      <c r="AX58" s="132">
        <f t="shared" si="21"/>
        <v>15</v>
      </c>
      <c r="AY58" s="134" t="s">
        <v>277</v>
      </c>
      <c r="AZ58" s="132">
        <f t="shared" si="22"/>
        <v>15</v>
      </c>
      <c r="BA58" s="135">
        <f t="shared" si="38"/>
        <v>100</v>
      </c>
      <c r="BB58" s="132" t="str">
        <f t="shared" si="39"/>
        <v>Fuerte</v>
      </c>
      <c r="BC58" s="132" t="s">
        <v>276</v>
      </c>
      <c r="BD58" s="132">
        <f t="shared" si="40"/>
        <v>100</v>
      </c>
      <c r="BE58" s="136" t="str">
        <f t="shared" si="41"/>
        <v>Fuerte</v>
      </c>
      <c r="BF58" s="743"/>
      <c r="BG58" s="743"/>
      <c r="BH58" s="743"/>
      <c r="BI58" s="743"/>
      <c r="BJ58" s="743"/>
      <c r="BK58" s="743"/>
      <c r="BL58" s="743"/>
      <c r="BM58" s="743"/>
      <c r="BN58" s="73"/>
      <c r="BO58" s="555"/>
      <c r="BP58" s="483"/>
      <c r="BQ58" s="483"/>
      <c r="BR58" s="483"/>
      <c r="BS58" s="483"/>
      <c r="BT58" s="483"/>
      <c r="BU58" s="483"/>
      <c r="BV58" s="483"/>
      <c r="BW58" s="73"/>
      <c r="BX58" s="87"/>
      <c r="BY58" s="87"/>
      <c r="BZ58" s="87"/>
      <c r="CA58" s="87"/>
      <c r="CB58" s="87"/>
      <c r="CC58" s="87"/>
      <c r="CD58" s="87"/>
      <c r="CE58" s="87"/>
      <c r="CF58" s="87"/>
      <c r="CG58" s="87"/>
      <c r="CH58" s="87"/>
      <c r="CI58" s="87"/>
      <c r="CJ58" s="87"/>
      <c r="CK58" s="87"/>
      <c r="CL58" s="87"/>
      <c r="CM58" s="87"/>
      <c r="CN58" s="87"/>
      <c r="CO58" s="87"/>
      <c r="CP58" s="87"/>
      <c r="CQ58" s="87"/>
    </row>
    <row r="59" spans="1:95" ht="78.75" customHeight="1">
      <c r="A59" s="871">
        <v>13</v>
      </c>
      <c r="B59" s="759" t="s">
        <v>498</v>
      </c>
      <c r="C59" s="759" t="s">
        <v>497</v>
      </c>
      <c r="D59" s="759" t="s">
        <v>496</v>
      </c>
      <c r="E59" s="196" t="s">
        <v>526</v>
      </c>
      <c r="F59" s="175" t="s">
        <v>525</v>
      </c>
      <c r="G59" s="759" t="s">
        <v>524</v>
      </c>
      <c r="H59" s="759" t="s">
        <v>317</v>
      </c>
      <c r="I59" s="175" t="s">
        <v>301</v>
      </c>
      <c r="J59" s="759">
        <v>1</v>
      </c>
      <c r="K59" s="780" t="str">
        <f>IF(J59&lt;=0,"",IF(J59=1,"Rara vez",IF(J59=2,"Improbable",IF(J59=3,"Posible",IF(J59=4,"Probable",IF(J59=5,"Casi Seguro"))))))</f>
        <v>Rara vez</v>
      </c>
      <c r="L59" s="782">
        <f>IF(K59="","",IF(K59="Rara vez",0.2,IF(K59="Improbable",0.4,IF(K59="Posible",0.6,IF(K59="Probable",0.8,IF(K59="Casi seguro",1,))))))</f>
        <v>0.2</v>
      </c>
      <c r="M59" s="782" t="s">
        <v>286</v>
      </c>
      <c r="N59" s="782" t="s">
        <v>285</v>
      </c>
      <c r="O59" s="782" t="s">
        <v>285</v>
      </c>
      <c r="P59" s="782" t="s">
        <v>285</v>
      </c>
      <c r="Q59" s="782" t="s">
        <v>285</v>
      </c>
      <c r="R59" s="782" t="s">
        <v>286</v>
      </c>
      <c r="S59" s="782" t="s">
        <v>286</v>
      </c>
      <c r="T59" s="782" t="s">
        <v>286</v>
      </c>
      <c r="U59" s="782" t="s">
        <v>285</v>
      </c>
      <c r="V59" s="782" t="s">
        <v>286</v>
      </c>
      <c r="W59" s="782" t="s">
        <v>286</v>
      </c>
      <c r="X59" s="782" t="s">
        <v>286</v>
      </c>
      <c r="Y59" s="782" t="s">
        <v>286</v>
      </c>
      <c r="Z59" s="782" t="s">
        <v>286</v>
      </c>
      <c r="AA59" s="782" t="s">
        <v>285</v>
      </c>
      <c r="AB59" s="782" t="s">
        <v>285</v>
      </c>
      <c r="AC59" s="782" t="s">
        <v>285</v>
      </c>
      <c r="AD59" s="782" t="s">
        <v>285</v>
      </c>
      <c r="AE59" s="782" t="s">
        <v>285</v>
      </c>
      <c r="AF59" s="858">
        <f>IF(AB59="Si","19",COUNTIF(M59:AE60,"si"))</f>
        <v>9</v>
      </c>
      <c r="AG59" s="72">
        <f t="shared" si="37"/>
        <v>10</v>
      </c>
      <c r="AH59" s="780" t="str">
        <f>IF(AG59=5,"Moderado",IF(AG59=10,"Mayor",IF(AG59=20,"Catastrófico",0)))</f>
        <v>Mayor</v>
      </c>
      <c r="AI59" s="882">
        <f>IF(AH59="","",IF(AH59="Moderado",0.6,IF(AH59="Mayor",0.8,IF(AH59="Catastrófico",1,))))</f>
        <v>0.8</v>
      </c>
      <c r="AJ59" s="780" t="str">
        <f>IF(OR(AND(K59="Rara vez",AH59="Moderado"),AND(K59="Improbable",AH59="Moderado")),"Moderado",IF(OR(AND(K59="Rara vez",AH59="Mayor"),AND(K59="Improbable",AH59="Mayor"),AND(K59="Posible",AH59="Moderado"),AND(K59="Probable",AH59="Moderado")),"Alta",IF(OR(AND(K59="Rara vez",AH59="Catastrófico"),AND(K59="Improbable",AH59="Catastrófico"),AND(K59="Posible",AH59="Catastrófico"),AND(K59="Probable",AH59="Catastrófico"),AND(K59="Casi seguro",AH59="Catastrófico"),AND(K59="Posible",AH59="Moderado"),AND(K59="Probable",AH59="Moderado"),AND(K59="Casi seguro",AH59="Moderado"),AND(K59="Posible",AH59="Mayor"),AND(K59="Probable",AH59="Mayor"),AND(K59="Casi seguro",AH59="Mayor")),"Extremo",)))</f>
        <v>Alta</v>
      </c>
      <c r="AK59" s="174">
        <v>1</v>
      </c>
      <c r="AL59" s="197" t="s">
        <v>523</v>
      </c>
      <c r="AM59" s="132" t="s">
        <v>283</v>
      </c>
      <c r="AN59" s="132">
        <f t="shared" si="16"/>
        <v>15</v>
      </c>
      <c r="AO59" s="132" t="s">
        <v>282</v>
      </c>
      <c r="AP59" s="132">
        <f t="shared" si="17"/>
        <v>15</v>
      </c>
      <c r="AQ59" s="132" t="s">
        <v>281</v>
      </c>
      <c r="AR59" s="132">
        <f t="shared" si="18"/>
        <v>15</v>
      </c>
      <c r="AS59" s="132" t="s">
        <v>280</v>
      </c>
      <c r="AT59" s="132">
        <f t="shared" si="19"/>
        <v>15</v>
      </c>
      <c r="AU59" s="132" t="s">
        <v>279</v>
      </c>
      <c r="AV59" s="132">
        <f t="shared" si="20"/>
        <v>15</v>
      </c>
      <c r="AW59" s="134" t="s">
        <v>278</v>
      </c>
      <c r="AX59" s="132">
        <f t="shared" si="21"/>
        <v>15</v>
      </c>
      <c r="AY59" s="134" t="s">
        <v>277</v>
      </c>
      <c r="AZ59" s="132">
        <f t="shared" si="22"/>
        <v>15</v>
      </c>
      <c r="BA59" s="135">
        <f t="shared" si="38"/>
        <v>105</v>
      </c>
      <c r="BB59" s="132" t="str">
        <f t="shared" si="39"/>
        <v>Fuerte</v>
      </c>
      <c r="BC59" s="132" t="s">
        <v>276</v>
      </c>
      <c r="BD59" s="132">
        <f t="shared" si="40"/>
        <v>100</v>
      </c>
      <c r="BE59" s="136" t="str">
        <f t="shared" si="41"/>
        <v>Fuerte</v>
      </c>
      <c r="BF59" s="835">
        <f>AVERAGE(BD59:BD62)</f>
        <v>75</v>
      </c>
      <c r="BG59" s="835" t="str">
        <f>IF(BF59=100,"Fuerte",IF(AND(BF59&lt;=99, BF59&gt;=50),"Moderado",IF(BF59&lt;50,"Débil")))</f>
        <v>Moderado</v>
      </c>
      <c r="BH59" s="741">
        <f>IF(BG59="Fuerte",(J59-2),IF(BG59="Moderado",(J59-1), IF(BG59="Débil",((J59-0)))))</f>
        <v>0</v>
      </c>
      <c r="BI59" s="741" t="str">
        <f>IF(BH59&lt;=0,"Rara vez",IF(BH59=1,"Rara vez",IF(BH59=2,"Improbable",IF(BH59=3,"Posible",IF(BH59=4,"Probable",IF(BH59=5,"Casi Seguro"))))))</f>
        <v>Rara vez</v>
      </c>
      <c r="BJ59" s="831">
        <f>IF(BI59="","",IF(BI59="Rara vez",0.2,IF(BI59="Improbable",0.4,IF(BI59="Posible",0.6,IF(BI59="Probable",0.8,IF(BI59="Casi seguro",1,))))))</f>
        <v>0.2</v>
      </c>
      <c r="BK59" s="741" t="str">
        <f>IFERROR(IF(AG59=5,"Moderado",IF(AG59=10,"Mayor",IF(AG59=20,"Catastrófico",0))),"")</f>
        <v>Mayor</v>
      </c>
      <c r="BL59" s="831">
        <f>IF(AH59="","",IF(AH59="Moderado",0.6,IF(AH59="Mayor",0.8,IF(AH59="Catastrófico",1,))))</f>
        <v>0.8</v>
      </c>
      <c r="BM59" s="832" t="str">
        <f>IF(OR(AND(KBI59="Rara vez",BK59="Moderado"),AND(BI59="Improbable",BK59="Moderado")),"Moderado",IF(OR(AND(BI59="Rara vez",BK59="Mayor"),AND(BI59="Improbable",BK59="Mayor"),AND(BI59="Posible",BK59="Moderado"),AND(BI59="Probable",BK59="Moderado")),"Alta",IF(OR(AND(BI59="Rara vez",BK59="Catastrófico"),AND(BI59="Improbable",BK59="Catastrófico"),AND(BI59="Posible",BK59="Catastrófico"),AND(BI59="Probable",BK59="Catastrófico"),AND(BI59="Casi seguro",BK59="Catastrófico"),AND(BI59="Posible",BK59="Moderado"),AND(BI59="Probable",BK59="Moderado"),AND(BI59="Casi seguro",BK59="Moderado"),AND(BI59="Posible",BK59="Mayor"),AND(BI59="Probable",BK59="Mayor"),AND(BI59="Casi seguro",BK59="Mayor")),"Extremo",)))</f>
        <v>Alta</v>
      </c>
      <c r="BN59" s="198" t="s">
        <v>314</v>
      </c>
      <c r="BO59" s="193" t="s">
        <v>522</v>
      </c>
      <c r="BP59" s="552" t="s">
        <v>897</v>
      </c>
      <c r="BQ59" s="552" t="s">
        <v>542</v>
      </c>
      <c r="BR59" s="556" t="s">
        <v>521</v>
      </c>
      <c r="BS59" s="552" t="s">
        <v>891</v>
      </c>
      <c r="BT59" s="553" t="s">
        <v>892</v>
      </c>
      <c r="BU59" s="553" t="s">
        <v>380</v>
      </c>
      <c r="BV59" s="484">
        <v>4764</v>
      </c>
      <c r="BW59" s="73"/>
      <c r="BX59" s="87"/>
      <c r="BY59" s="87"/>
      <c r="BZ59" s="87"/>
      <c r="CA59" s="87"/>
      <c r="CB59" s="87"/>
      <c r="CC59" s="87"/>
      <c r="CD59" s="87"/>
      <c r="CE59" s="87"/>
      <c r="CF59" s="87"/>
      <c r="CG59" s="87"/>
      <c r="CH59" s="87"/>
      <c r="CI59" s="87"/>
      <c r="CJ59" s="87"/>
      <c r="CK59" s="87"/>
      <c r="CL59" s="87"/>
      <c r="CM59" s="87"/>
      <c r="CN59" s="87"/>
      <c r="CO59" s="87"/>
      <c r="CP59" s="87"/>
      <c r="CQ59" s="87"/>
    </row>
    <row r="60" spans="1:95" ht="78.75" customHeight="1">
      <c r="A60" s="871"/>
      <c r="B60" s="837"/>
      <c r="C60" s="743"/>
      <c r="D60" s="743"/>
      <c r="E60" s="196" t="s">
        <v>520</v>
      </c>
      <c r="F60" s="183"/>
      <c r="G60" s="743"/>
      <c r="H60" s="743"/>
      <c r="I60" s="175" t="s">
        <v>340</v>
      </c>
      <c r="J60" s="764"/>
      <c r="K60" s="743"/>
      <c r="L60" s="743"/>
      <c r="M60" s="743"/>
      <c r="N60" s="743"/>
      <c r="O60" s="743"/>
      <c r="P60" s="743"/>
      <c r="Q60" s="743"/>
      <c r="R60" s="743"/>
      <c r="S60" s="743"/>
      <c r="T60" s="743"/>
      <c r="U60" s="743"/>
      <c r="V60" s="743"/>
      <c r="W60" s="743"/>
      <c r="X60" s="743"/>
      <c r="Y60" s="743"/>
      <c r="Z60" s="743"/>
      <c r="AA60" s="743"/>
      <c r="AB60" s="743"/>
      <c r="AC60" s="743"/>
      <c r="AD60" s="743"/>
      <c r="AE60" s="743"/>
      <c r="AF60" s="858"/>
      <c r="AG60" s="72">
        <f t="shared" si="37"/>
        <v>5</v>
      </c>
      <c r="AH60" s="743"/>
      <c r="AI60" s="882"/>
      <c r="AJ60" s="743"/>
      <c r="AK60" s="174">
        <v>2</v>
      </c>
      <c r="AL60" s="200" t="s">
        <v>519</v>
      </c>
      <c r="AM60" s="132" t="s">
        <v>283</v>
      </c>
      <c r="AN60" s="132">
        <f t="shared" si="16"/>
        <v>15</v>
      </c>
      <c r="AO60" s="132" t="s">
        <v>282</v>
      </c>
      <c r="AP60" s="132">
        <f t="shared" si="17"/>
        <v>15</v>
      </c>
      <c r="AQ60" s="132" t="s">
        <v>281</v>
      </c>
      <c r="AR60" s="132">
        <f t="shared" si="18"/>
        <v>15</v>
      </c>
      <c r="AS60" s="132" t="s">
        <v>280</v>
      </c>
      <c r="AT60" s="132">
        <f t="shared" si="19"/>
        <v>15</v>
      </c>
      <c r="AU60" s="132" t="s">
        <v>279</v>
      </c>
      <c r="AV60" s="132">
        <f t="shared" si="20"/>
        <v>15</v>
      </c>
      <c r="AW60" s="134" t="s">
        <v>278</v>
      </c>
      <c r="AX60" s="132">
        <f t="shared" si="21"/>
        <v>15</v>
      </c>
      <c r="AY60" s="134" t="s">
        <v>277</v>
      </c>
      <c r="AZ60" s="132">
        <f t="shared" si="22"/>
        <v>15</v>
      </c>
      <c r="BA60" s="135">
        <f t="shared" si="38"/>
        <v>105</v>
      </c>
      <c r="BB60" s="132" t="str">
        <f t="shared" si="39"/>
        <v>Fuerte</v>
      </c>
      <c r="BC60" s="132" t="s">
        <v>276</v>
      </c>
      <c r="BD60" s="132">
        <f t="shared" si="40"/>
        <v>100</v>
      </c>
      <c r="BE60" s="136" t="str">
        <f t="shared" si="41"/>
        <v>Fuerte</v>
      </c>
      <c r="BF60" s="880"/>
      <c r="BG60" s="880"/>
      <c r="BH60" s="855"/>
      <c r="BI60" s="855"/>
      <c r="BJ60" s="872"/>
      <c r="BK60" s="855"/>
      <c r="BL60" s="872"/>
      <c r="BM60" s="874"/>
      <c r="BN60" s="198" t="s">
        <v>314</v>
      </c>
      <c r="BO60" s="193" t="s">
        <v>518</v>
      </c>
      <c r="BP60" s="556" t="s">
        <v>517</v>
      </c>
      <c r="BQ60" s="556" t="s">
        <v>512</v>
      </c>
      <c r="BR60" s="552" t="s">
        <v>891</v>
      </c>
      <c r="BS60" s="552" t="s">
        <v>891</v>
      </c>
      <c r="BT60" s="553" t="s">
        <v>892</v>
      </c>
      <c r="BU60" s="553" t="s">
        <v>380</v>
      </c>
      <c r="BV60" s="484">
        <v>4764</v>
      </c>
      <c r="BW60" s="73"/>
      <c r="BX60" s="87"/>
      <c r="BY60" s="87"/>
      <c r="BZ60" s="87"/>
      <c r="CA60" s="87"/>
      <c r="CB60" s="87"/>
      <c r="CC60" s="87"/>
      <c r="CD60" s="87"/>
      <c r="CE60" s="87"/>
      <c r="CF60" s="87"/>
      <c r="CG60" s="87"/>
      <c r="CH60" s="87"/>
      <c r="CI60" s="87"/>
      <c r="CJ60" s="87"/>
      <c r="CK60" s="87"/>
      <c r="CL60" s="87"/>
      <c r="CM60" s="87"/>
      <c r="CN60" s="87"/>
      <c r="CO60" s="87"/>
      <c r="CP60" s="87"/>
      <c r="CQ60" s="87"/>
    </row>
    <row r="61" spans="1:95" ht="78.75" customHeight="1">
      <c r="A61" s="871"/>
      <c r="B61" s="837"/>
      <c r="C61" s="743"/>
      <c r="D61" s="743"/>
      <c r="E61" s="196" t="s">
        <v>516</v>
      </c>
      <c r="F61" s="183"/>
      <c r="G61" s="743"/>
      <c r="H61" s="743"/>
      <c r="I61" s="175" t="s">
        <v>296</v>
      </c>
      <c r="J61" s="764"/>
      <c r="K61" s="743"/>
      <c r="L61" s="743"/>
      <c r="M61" s="743"/>
      <c r="N61" s="743"/>
      <c r="O61" s="743"/>
      <c r="P61" s="743"/>
      <c r="Q61" s="743"/>
      <c r="R61" s="743"/>
      <c r="S61" s="743"/>
      <c r="T61" s="743"/>
      <c r="U61" s="743"/>
      <c r="V61" s="743"/>
      <c r="W61" s="743"/>
      <c r="X61" s="743"/>
      <c r="Y61" s="743"/>
      <c r="Z61" s="743"/>
      <c r="AA61" s="743"/>
      <c r="AB61" s="743"/>
      <c r="AC61" s="743"/>
      <c r="AD61" s="743"/>
      <c r="AE61" s="743"/>
      <c r="AF61" s="858"/>
      <c r="AG61" s="72">
        <f t="shared" si="37"/>
        <v>5</v>
      </c>
      <c r="AH61" s="743"/>
      <c r="AI61" s="882"/>
      <c r="AJ61" s="743"/>
      <c r="AK61" s="174">
        <v>3</v>
      </c>
      <c r="AL61" s="197" t="s">
        <v>515</v>
      </c>
      <c r="AM61" s="132" t="s">
        <v>283</v>
      </c>
      <c r="AN61" s="132">
        <f t="shared" si="16"/>
        <v>15</v>
      </c>
      <c r="AO61" s="132" t="s">
        <v>282</v>
      </c>
      <c r="AP61" s="132">
        <f t="shared" si="17"/>
        <v>15</v>
      </c>
      <c r="AQ61" s="132" t="s">
        <v>281</v>
      </c>
      <c r="AR61" s="132">
        <f t="shared" si="18"/>
        <v>15</v>
      </c>
      <c r="AS61" s="132" t="s">
        <v>280</v>
      </c>
      <c r="AT61" s="132">
        <f t="shared" si="19"/>
        <v>15</v>
      </c>
      <c r="AU61" s="132" t="s">
        <v>279</v>
      </c>
      <c r="AV61" s="132">
        <f t="shared" si="20"/>
        <v>15</v>
      </c>
      <c r="AW61" s="134" t="s">
        <v>278</v>
      </c>
      <c r="AX61" s="132">
        <f t="shared" si="21"/>
        <v>15</v>
      </c>
      <c r="AY61" s="134" t="s">
        <v>277</v>
      </c>
      <c r="AZ61" s="132">
        <f t="shared" si="22"/>
        <v>15</v>
      </c>
      <c r="BA61" s="135">
        <f t="shared" si="38"/>
        <v>105</v>
      </c>
      <c r="BB61" s="132" t="str">
        <f t="shared" si="39"/>
        <v>Fuerte</v>
      </c>
      <c r="BC61" s="132" t="s">
        <v>276</v>
      </c>
      <c r="BD61" s="132">
        <f t="shared" si="40"/>
        <v>100</v>
      </c>
      <c r="BE61" s="136" t="str">
        <f t="shared" si="41"/>
        <v>Fuerte</v>
      </c>
      <c r="BF61" s="880"/>
      <c r="BG61" s="880"/>
      <c r="BH61" s="855"/>
      <c r="BI61" s="855"/>
      <c r="BJ61" s="872"/>
      <c r="BK61" s="855"/>
      <c r="BL61" s="872"/>
      <c r="BM61" s="874"/>
      <c r="BN61" s="198" t="s">
        <v>314</v>
      </c>
      <c r="BO61" s="193" t="s">
        <v>514</v>
      </c>
      <c r="BP61" s="556" t="s">
        <v>513</v>
      </c>
      <c r="BQ61" s="556" t="s">
        <v>512</v>
      </c>
      <c r="BR61" s="556" t="s">
        <v>511</v>
      </c>
      <c r="BS61" s="556" t="s">
        <v>898</v>
      </c>
      <c r="BT61" s="553" t="s">
        <v>892</v>
      </c>
      <c r="BU61" s="553" t="s">
        <v>380</v>
      </c>
      <c r="BV61" s="484">
        <v>4764</v>
      </c>
      <c r="BW61" s="73"/>
      <c r="BX61" s="87"/>
      <c r="BY61" s="87"/>
      <c r="BZ61" s="87"/>
      <c r="CA61" s="87"/>
      <c r="CB61" s="87"/>
      <c r="CC61" s="87"/>
      <c r="CD61" s="87"/>
      <c r="CE61" s="87"/>
      <c r="CF61" s="87"/>
      <c r="CG61" s="87"/>
      <c r="CH61" s="87"/>
      <c r="CI61" s="87"/>
      <c r="CJ61" s="87"/>
      <c r="CK61" s="87"/>
      <c r="CL61" s="87"/>
      <c r="CM61" s="87"/>
      <c r="CN61" s="87"/>
      <c r="CO61" s="87"/>
      <c r="CP61" s="87"/>
      <c r="CQ61" s="87"/>
    </row>
    <row r="62" spans="1:95" ht="78.75" customHeight="1">
      <c r="A62" s="871"/>
      <c r="B62" s="760"/>
      <c r="C62" s="743"/>
      <c r="D62" s="743"/>
      <c r="E62" s="196" t="s">
        <v>510</v>
      </c>
      <c r="F62" s="183"/>
      <c r="G62" s="743"/>
      <c r="H62" s="743"/>
      <c r="I62" s="89"/>
      <c r="J62" s="764"/>
      <c r="K62" s="743"/>
      <c r="L62" s="743"/>
      <c r="M62" s="743"/>
      <c r="N62" s="743"/>
      <c r="O62" s="743"/>
      <c r="P62" s="743"/>
      <c r="Q62" s="743"/>
      <c r="R62" s="743"/>
      <c r="S62" s="743"/>
      <c r="T62" s="743"/>
      <c r="U62" s="743"/>
      <c r="V62" s="743"/>
      <c r="W62" s="743"/>
      <c r="X62" s="743"/>
      <c r="Y62" s="743"/>
      <c r="Z62" s="743"/>
      <c r="AA62" s="743"/>
      <c r="AB62" s="743"/>
      <c r="AC62" s="743"/>
      <c r="AD62" s="743"/>
      <c r="AE62" s="743"/>
      <c r="AF62" s="859"/>
      <c r="AG62" s="72">
        <f t="shared" si="37"/>
        <v>5</v>
      </c>
      <c r="AH62" s="743"/>
      <c r="AI62" s="883"/>
      <c r="AJ62" s="743"/>
      <c r="AK62" s="114">
        <v>4</v>
      </c>
      <c r="AL62" s="197" t="s">
        <v>509</v>
      </c>
      <c r="AM62" s="132" t="s">
        <v>283</v>
      </c>
      <c r="AN62" s="132">
        <f t="shared" si="16"/>
        <v>15</v>
      </c>
      <c r="AO62" s="132" t="s">
        <v>282</v>
      </c>
      <c r="AP62" s="132">
        <f t="shared" si="17"/>
        <v>15</v>
      </c>
      <c r="AQ62" s="132" t="s">
        <v>281</v>
      </c>
      <c r="AR62" s="132">
        <f t="shared" si="18"/>
        <v>15</v>
      </c>
      <c r="AS62" s="132" t="s">
        <v>315</v>
      </c>
      <c r="AT62" s="132">
        <f t="shared" si="19"/>
        <v>10</v>
      </c>
      <c r="AU62" s="132" t="s">
        <v>279</v>
      </c>
      <c r="AV62" s="132">
        <f t="shared" si="20"/>
        <v>15</v>
      </c>
      <c r="AW62" s="134" t="s">
        <v>508</v>
      </c>
      <c r="AX62" s="132">
        <f t="shared" si="21"/>
        <v>0</v>
      </c>
      <c r="AY62" s="134" t="s">
        <v>277</v>
      </c>
      <c r="AZ62" s="132">
        <f t="shared" si="22"/>
        <v>15</v>
      </c>
      <c r="BA62" s="135">
        <f t="shared" si="38"/>
        <v>85</v>
      </c>
      <c r="BB62" s="132" t="str">
        <f t="shared" si="39"/>
        <v>Débil</v>
      </c>
      <c r="BC62" s="132" t="s">
        <v>299</v>
      </c>
      <c r="BD62" s="132">
        <f t="shared" si="40"/>
        <v>0</v>
      </c>
      <c r="BE62" s="136" t="str">
        <f t="shared" si="41"/>
        <v>Débil</v>
      </c>
      <c r="BF62" s="881"/>
      <c r="BG62" s="881"/>
      <c r="BH62" s="856"/>
      <c r="BI62" s="856"/>
      <c r="BJ62" s="873"/>
      <c r="BK62" s="856"/>
      <c r="BL62" s="873"/>
      <c r="BM62" s="875"/>
      <c r="BN62" s="89"/>
      <c r="BO62" s="555"/>
      <c r="BP62" s="483"/>
      <c r="BQ62" s="483"/>
      <c r="BR62" s="483"/>
      <c r="BS62" s="483"/>
      <c r="BT62" s="483"/>
      <c r="BU62" s="483"/>
      <c r="BV62" s="484"/>
      <c r="BW62" s="73"/>
      <c r="BX62" s="87"/>
      <c r="BY62" s="87"/>
      <c r="BZ62" s="87"/>
      <c r="CA62" s="87"/>
      <c r="CB62" s="87"/>
      <c r="CC62" s="87"/>
      <c r="CD62" s="87"/>
      <c r="CE62" s="87"/>
      <c r="CF62" s="87"/>
      <c r="CG62" s="87"/>
      <c r="CH62" s="87"/>
      <c r="CI62" s="87"/>
      <c r="CJ62" s="87"/>
      <c r="CK62" s="87"/>
      <c r="CL62" s="87"/>
      <c r="CM62" s="87"/>
      <c r="CN62" s="87"/>
      <c r="CO62" s="87"/>
      <c r="CP62" s="87"/>
      <c r="CQ62" s="87"/>
    </row>
    <row r="63" spans="1:95" ht="108">
      <c r="A63" s="871">
        <v>14</v>
      </c>
      <c r="B63" s="759" t="s">
        <v>498</v>
      </c>
      <c r="C63" s="759" t="s">
        <v>497</v>
      </c>
      <c r="D63" s="759" t="s">
        <v>496</v>
      </c>
      <c r="E63" s="877" t="s">
        <v>507</v>
      </c>
      <c r="F63" s="191" t="s">
        <v>506</v>
      </c>
      <c r="G63" s="879" t="s">
        <v>505</v>
      </c>
      <c r="H63" s="837" t="s">
        <v>317</v>
      </c>
      <c r="I63" s="191" t="s">
        <v>301</v>
      </c>
      <c r="J63" s="871">
        <v>1</v>
      </c>
      <c r="K63" s="780" t="str">
        <f>IF(J63&lt;=0,"",IF(J63=1,"Rara vez",IF(J63=2,"Improbable",IF(J63=3,"Posible",IF(J63=4,"Probable",IF(J63=5,"Casi Seguro"))))))</f>
        <v>Rara vez</v>
      </c>
      <c r="L63" s="782">
        <f>IF(K63="","",IF(K63="Rara vez",0.2,IF(K63="Improbable",0.4,IF(K63="Posible",0.6,IF(K63="Probable",0.8,IF(K63="Casi seguro",1,))))))</f>
        <v>0.2</v>
      </c>
      <c r="M63" s="782" t="s">
        <v>286</v>
      </c>
      <c r="N63" s="782" t="s">
        <v>286</v>
      </c>
      <c r="O63" s="782" t="s">
        <v>285</v>
      </c>
      <c r="P63" s="782" t="s">
        <v>285</v>
      </c>
      <c r="Q63" s="782" t="s">
        <v>286</v>
      </c>
      <c r="R63" s="782" t="s">
        <v>286</v>
      </c>
      <c r="S63" s="782" t="s">
        <v>286</v>
      </c>
      <c r="T63" s="782" t="s">
        <v>286</v>
      </c>
      <c r="U63" s="782" t="s">
        <v>286</v>
      </c>
      <c r="V63" s="782" t="s">
        <v>286</v>
      </c>
      <c r="W63" s="782" t="s">
        <v>286</v>
      </c>
      <c r="X63" s="782" t="s">
        <v>286</v>
      </c>
      <c r="Y63" s="782" t="s">
        <v>286</v>
      </c>
      <c r="Z63" s="782" t="s">
        <v>286</v>
      </c>
      <c r="AA63" s="782" t="s">
        <v>285</v>
      </c>
      <c r="AB63" s="782" t="s">
        <v>285</v>
      </c>
      <c r="AC63" s="782" t="s">
        <v>285</v>
      </c>
      <c r="AD63" s="782" t="s">
        <v>285</v>
      </c>
      <c r="AE63" s="782" t="s">
        <v>285</v>
      </c>
      <c r="AF63" s="801">
        <f>IF(AB63="Si","19",COUNTIF(M63:AE64,"si"))</f>
        <v>12</v>
      </c>
      <c r="AG63" s="72">
        <f t="shared" si="37"/>
        <v>20</v>
      </c>
      <c r="AH63" s="780" t="str">
        <f>IF(AG63=5,"Moderado",IF(AG63=10,"Mayor",IF(AG63=20,"Catastrófico",0)))</f>
        <v>Catastrófico</v>
      </c>
      <c r="AI63" s="782">
        <f>IF(AH63="","",IF(AH63="Leve",0.2,IF(AH63="Menor",0.4,IF(AH63="Moderado",0.6,IF(AH63="Mayor",0.8,IF(AH63="Catastrófico",1,))))))</f>
        <v>1</v>
      </c>
      <c r="AJ63" s="780"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73">
        <v>1</v>
      </c>
      <c r="AL63" s="202" t="s">
        <v>504</v>
      </c>
      <c r="AM63" s="203" t="s">
        <v>283</v>
      </c>
      <c r="AN63" s="204">
        <f t="shared" si="16"/>
        <v>15</v>
      </c>
      <c r="AO63" s="203" t="s">
        <v>282</v>
      </c>
      <c r="AP63" s="204">
        <f t="shared" si="17"/>
        <v>15</v>
      </c>
      <c r="AQ63" s="203" t="s">
        <v>281</v>
      </c>
      <c r="AR63" s="205">
        <f t="shared" si="18"/>
        <v>15</v>
      </c>
      <c r="AS63" s="205" t="s">
        <v>280</v>
      </c>
      <c r="AT63" s="205">
        <f t="shared" si="19"/>
        <v>15</v>
      </c>
      <c r="AU63" s="205" t="s">
        <v>279</v>
      </c>
      <c r="AV63" s="205">
        <f t="shared" si="20"/>
        <v>15</v>
      </c>
      <c r="AW63" s="206" t="s">
        <v>278</v>
      </c>
      <c r="AX63" s="205">
        <f t="shared" si="21"/>
        <v>15</v>
      </c>
      <c r="AY63" s="205" t="s">
        <v>277</v>
      </c>
      <c r="AZ63" s="205">
        <f t="shared" si="22"/>
        <v>15</v>
      </c>
      <c r="BA63" s="205">
        <f t="shared" si="38"/>
        <v>105</v>
      </c>
      <c r="BB63" s="205" t="str">
        <f t="shared" si="39"/>
        <v>Fuerte</v>
      </c>
      <c r="BC63" s="205" t="s">
        <v>276</v>
      </c>
      <c r="BD63" s="205">
        <f t="shared" si="40"/>
        <v>100</v>
      </c>
      <c r="BE63" s="205" t="str">
        <f t="shared" si="41"/>
        <v>Fuerte</v>
      </c>
      <c r="BF63" s="744">
        <f>AVERAGE(BD63:BD64)</f>
        <v>100</v>
      </c>
      <c r="BG63" s="744" t="str">
        <f>IF(BF63=100,"Fuerte",IF(AND(BF63&lt;=99, BF63&gt;=50),"Moderado",IF(BF63&lt;50,"Débil")))</f>
        <v>Fuerte</v>
      </c>
      <c r="BH63" s="741">
        <f>IF(BG63="Fuerte",(J63-2),IF(BG63="Moderado",(J63-1), IF(BG63="Débil",((J63-0)))))</f>
        <v>-1</v>
      </c>
      <c r="BI63" s="741" t="str">
        <f>IF(BH63&lt;=0,"Rara vez",IF(BH63=1,"Rara vez",IF(BH63=2,"Improbable",IF(BH63=3,"Posible",IF(BH63=4,"Probable",IF(BH63=5,"Casi Seguro"))))))</f>
        <v>Rara vez</v>
      </c>
      <c r="BJ63" s="782">
        <f>IF(BI63="","",IF(BI63="Rara vez",0.2,IF(BI63="Improbable",0.4,IF(BI63="Posible",0.6,IF(BI63="Probable",0.8,IF(BI63="Casi seguro",1,))))))</f>
        <v>0.2</v>
      </c>
      <c r="BK63" s="741" t="str">
        <f>IFERROR(IF(AG63=5,"Moderado",IF(AG63=10,"Mayor",IF(AG63=20,"Catastrófico",0))),"")</f>
        <v>Catastrófico</v>
      </c>
      <c r="BL63" s="782">
        <f>IF(AH63="","",IF(AH63="Moderado",0.6,IF(AH63="Mayor",0.8,IF(AH63="Catastrófico",1,))))</f>
        <v>1</v>
      </c>
      <c r="BM63" s="741"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207" t="s">
        <v>314</v>
      </c>
      <c r="BO63" s="554" t="s">
        <v>503</v>
      </c>
      <c r="BP63" s="552" t="s">
        <v>899</v>
      </c>
      <c r="BQ63" s="552" t="s">
        <v>900</v>
      </c>
      <c r="BR63" s="552" t="s">
        <v>500</v>
      </c>
      <c r="BS63" s="552" t="s">
        <v>895</v>
      </c>
      <c r="BT63" s="553" t="s">
        <v>892</v>
      </c>
      <c r="BU63" s="553" t="s">
        <v>380</v>
      </c>
      <c r="BV63" s="484">
        <v>4863</v>
      </c>
      <c r="BW63" s="73"/>
      <c r="BX63" s="87"/>
      <c r="BY63" s="87"/>
      <c r="BZ63" s="87"/>
      <c r="CA63" s="87"/>
      <c r="CB63" s="87"/>
      <c r="CC63" s="87"/>
      <c r="CD63" s="87"/>
      <c r="CE63" s="87"/>
      <c r="CF63" s="87"/>
      <c r="CG63" s="87"/>
      <c r="CH63" s="87"/>
      <c r="CI63" s="87"/>
      <c r="CJ63" s="87"/>
      <c r="CK63" s="87"/>
      <c r="CL63" s="87"/>
      <c r="CM63" s="87"/>
      <c r="CN63" s="87"/>
      <c r="CO63" s="87"/>
      <c r="CP63" s="87"/>
      <c r="CQ63" s="87"/>
    </row>
    <row r="64" spans="1:95" ht="94.5">
      <c r="A64" s="871"/>
      <c r="B64" s="743"/>
      <c r="C64" s="743"/>
      <c r="D64" s="743"/>
      <c r="E64" s="877"/>
      <c r="F64" s="191"/>
      <c r="G64" s="879"/>
      <c r="H64" s="837"/>
      <c r="I64" s="191" t="s">
        <v>340</v>
      </c>
      <c r="J64" s="871"/>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2">
        <f t="shared" si="37"/>
        <v>5</v>
      </c>
      <c r="AH64" s="743"/>
      <c r="AI64" s="743"/>
      <c r="AJ64" s="743"/>
      <c r="AK64" s="73">
        <v>2</v>
      </c>
      <c r="AL64" s="209" t="s">
        <v>502</v>
      </c>
      <c r="AM64" s="203" t="s">
        <v>283</v>
      </c>
      <c r="AN64" s="204">
        <f t="shared" si="16"/>
        <v>15</v>
      </c>
      <c r="AO64" s="203" t="s">
        <v>282</v>
      </c>
      <c r="AP64" s="204">
        <f t="shared" si="17"/>
        <v>15</v>
      </c>
      <c r="AQ64" s="203" t="s">
        <v>281</v>
      </c>
      <c r="AR64" s="205">
        <f t="shared" si="18"/>
        <v>15</v>
      </c>
      <c r="AS64" s="205" t="s">
        <v>280</v>
      </c>
      <c r="AT64" s="205">
        <f t="shared" si="19"/>
        <v>15</v>
      </c>
      <c r="AU64" s="205" t="s">
        <v>279</v>
      </c>
      <c r="AV64" s="205">
        <f t="shared" si="20"/>
        <v>15</v>
      </c>
      <c r="AW64" s="206" t="s">
        <v>278</v>
      </c>
      <c r="AX64" s="205">
        <f t="shared" si="21"/>
        <v>15</v>
      </c>
      <c r="AY64" s="205" t="s">
        <v>277</v>
      </c>
      <c r="AZ64" s="205">
        <f t="shared" si="22"/>
        <v>15</v>
      </c>
      <c r="BA64" s="205">
        <f t="shared" si="38"/>
        <v>105</v>
      </c>
      <c r="BB64" s="205" t="str">
        <f t="shared" si="39"/>
        <v>Fuerte</v>
      </c>
      <c r="BC64" s="205" t="s">
        <v>276</v>
      </c>
      <c r="BD64" s="205">
        <f t="shared" si="40"/>
        <v>100</v>
      </c>
      <c r="BE64" s="205" t="str">
        <f t="shared" si="41"/>
        <v>Fuerte</v>
      </c>
      <c r="BF64" s="743"/>
      <c r="BG64" s="743"/>
      <c r="BH64" s="743"/>
      <c r="BI64" s="743"/>
      <c r="BJ64" s="743"/>
      <c r="BK64" s="743"/>
      <c r="BL64" s="743"/>
      <c r="BM64" s="743"/>
      <c r="BN64" s="207" t="s">
        <v>314</v>
      </c>
      <c r="BO64" s="193" t="s">
        <v>501</v>
      </c>
      <c r="BP64" s="552" t="s">
        <v>894</v>
      </c>
      <c r="BQ64" s="552" t="s">
        <v>895</v>
      </c>
      <c r="BR64" s="552" t="s">
        <v>500</v>
      </c>
      <c r="BS64" s="552" t="s">
        <v>895</v>
      </c>
      <c r="BT64" s="553" t="s">
        <v>892</v>
      </c>
      <c r="BU64" s="553" t="s">
        <v>380</v>
      </c>
      <c r="BV64" s="484">
        <v>4863</v>
      </c>
      <c r="BW64" s="73"/>
      <c r="BX64" s="87"/>
      <c r="BY64" s="87"/>
      <c r="BZ64" s="87"/>
      <c r="CA64" s="87"/>
      <c r="CB64" s="87"/>
      <c r="CC64" s="87"/>
      <c r="CD64" s="87"/>
      <c r="CE64" s="87"/>
      <c r="CF64" s="87"/>
      <c r="CG64" s="87"/>
      <c r="CH64" s="87"/>
      <c r="CI64" s="87"/>
      <c r="CJ64" s="87"/>
      <c r="CK64" s="87"/>
      <c r="CL64" s="87"/>
      <c r="CM64" s="87"/>
      <c r="CN64" s="87"/>
      <c r="CO64" s="87"/>
      <c r="CP64" s="87"/>
      <c r="CQ64" s="87"/>
    </row>
    <row r="65" spans="1:95" ht="107.25" customHeight="1">
      <c r="A65" s="876"/>
      <c r="B65" s="743"/>
      <c r="C65" s="743"/>
      <c r="D65" s="743"/>
      <c r="E65" s="878"/>
      <c r="F65" s="166"/>
      <c r="G65" s="879"/>
      <c r="H65" s="837"/>
      <c r="I65" s="191" t="s">
        <v>296</v>
      </c>
      <c r="J65" s="871"/>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2">
        <f t="shared" si="37"/>
        <v>5</v>
      </c>
      <c r="AH65" s="743"/>
      <c r="AI65" s="743"/>
      <c r="AJ65" s="743"/>
      <c r="AK65" s="73">
        <v>3</v>
      </c>
      <c r="AL65" s="202" t="s">
        <v>499</v>
      </c>
      <c r="AM65" s="132" t="s">
        <v>283</v>
      </c>
      <c r="AN65" s="132">
        <f t="shared" si="16"/>
        <v>15</v>
      </c>
      <c r="AO65" s="132" t="s">
        <v>282</v>
      </c>
      <c r="AP65" s="132">
        <f t="shared" si="17"/>
        <v>15</v>
      </c>
      <c r="AQ65" s="132" t="s">
        <v>281</v>
      </c>
      <c r="AR65" s="132">
        <f t="shared" si="18"/>
        <v>15</v>
      </c>
      <c r="AS65" s="132" t="s">
        <v>280</v>
      </c>
      <c r="AT65" s="132">
        <f t="shared" si="19"/>
        <v>15</v>
      </c>
      <c r="AU65" s="132" t="s">
        <v>279</v>
      </c>
      <c r="AV65" s="132">
        <f t="shared" si="20"/>
        <v>15</v>
      </c>
      <c r="AW65" s="134" t="s">
        <v>278</v>
      </c>
      <c r="AX65" s="132">
        <f t="shared" si="21"/>
        <v>15</v>
      </c>
      <c r="AY65" s="134" t="s">
        <v>277</v>
      </c>
      <c r="AZ65" s="132">
        <f t="shared" si="22"/>
        <v>15</v>
      </c>
      <c r="BA65" s="135">
        <f t="shared" si="38"/>
        <v>105</v>
      </c>
      <c r="BB65" s="132" t="str">
        <f t="shared" si="39"/>
        <v>Fuerte</v>
      </c>
      <c r="BC65" s="132" t="s">
        <v>276</v>
      </c>
      <c r="BD65" s="132">
        <f t="shared" si="40"/>
        <v>100</v>
      </c>
      <c r="BE65" s="136" t="str">
        <f t="shared" si="41"/>
        <v>Fuerte</v>
      </c>
      <c r="BF65" s="743"/>
      <c r="BG65" s="743"/>
      <c r="BH65" s="743"/>
      <c r="BI65" s="743"/>
      <c r="BJ65" s="743"/>
      <c r="BK65" s="743"/>
      <c r="BL65" s="743"/>
      <c r="BM65" s="743"/>
      <c r="BN65" s="207" t="s">
        <v>314</v>
      </c>
      <c r="BO65" s="557"/>
      <c r="BP65" s="552"/>
      <c r="BQ65" s="552"/>
      <c r="BR65" s="552"/>
      <c r="BS65" s="552"/>
      <c r="BT65" s="552"/>
      <c r="BU65" s="552"/>
      <c r="BV65" s="484"/>
      <c r="BW65" s="73"/>
      <c r="BX65" s="87"/>
      <c r="BY65" s="87"/>
      <c r="BZ65" s="87"/>
      <c r="CA65" s="87"/>
      <c r="CB65" s="87"/>
      <c r="CC65" s="87"/>
      <c r="CD65" s="87"/>
      <c r="CE65" s="87"/>
      <c r="CF65" s="87"/>
      <c r="CG65" s="87"/>
      <c r="CH65" s="87"/>
      <c r="CI65" s="87"/>
      <c r="CJ65" s="87"/>
      <c r="CK65" s="87"/>
      <c r="CL65" s="87"/>
      <c r="CM65" s="87"/>
      <c r="CN65" s="87"/>
      <c r="CO65" s="87"/>
      <c r="CP65" s="87"/>
      <c r="CQ65" s="87"/>
    </row>
    <row r="66" spans="1:95" ht="97.5">
      <c r="A66" s="759">
        <v>15</v>
      </c>
      <c r="B66" s="759" t="s">
        <v>498</v>
      </c>
      <c r="C66" s="759" t="s">
        <v>497</v>
      </c>
      <c r="D66" s="759" t="s">
        <v>496</v>
      </c>
      <c r="E66" s="194" t="s">
        <v>495</v>
      </c>
      <c r="F66" s="175" t="s">
        <v>494</v>
      </c>
      <c r="G66" s="759" t="s">
        <v>493</v>
      </c>
      <c r="H66" s="759" t="s">
        <v>317</v>
      </c>
      <c r="I66" s="175" t="s">
        <v>301</v>
      </c>
      <c r="J66" s="759">
        <v>1</v>
      </c>
      <c r="K66" s="780" t="str">
        <f>IF(J66&lt;=0,"",IF(J66=1,"Rara vez",IF(J66=2,"Improbable",IF(J66=3,"Posible",IF(J66=4,"Probable",IF(J66=5,"Casi Seguro"))))))</f>
        <v>Rara vez</v>
      </c>
      <c r="L66" s="782">
        <f>IF(K66="","",IF(K66="Rara vez",0.2,IF(K66="Improbable",0.4,IF(K66="Posible",0.6,IF(K66="Probable",0.8,IF(K66="Casi seguro",1,))))))</f>
        <v>0.2</v>
      </c>
      <c r="M66" s="782" t="s">
        <v>286</v>
      </c>
      <c r="N66" s="782" t="s">
        <v>286</v>
      </c>
      <c r="O66" s="782" t="s">
        <v>286</v>
      </c>
      <c r="P66" s="782" t="s">
        <v>286</v>
      </c>
      <c r="Q66" s="782" t="s">
        <v>286</v>
      </c>
      <c r="R66" s="782" t="s">
        <v>286</v>
      </c>
      <c r="S66" s="782" t="s">
        <v>286</v>
      </c>
      <c r="T66" s="782" t="s">
        <v>286</v>
      </c>
      <c r="U66" s="782" t="s">
        <v>285</v>
      </c>
      <c r="V66" s="782" t="s">
        <v>286</v>
      </c>
      <c r="W66" s="782" t="s">
        <v>286</v>
      </c>
      <c r="X66" s="782" t="s">
        <v>286</v>
      </c>
      <c r="Y66" s="782" t="s">
        <v>286</v>
      </c>
      <c r="Z66" s="782" t="s">
        <v>286</v>
      </c>
      <c r="AA66" s="782" t="s">
        <v>286</v>
      </c>
      <c r="AB66" s="782" t="s">
        <v>285</v>
      </c>
      <c r="AC66" s="782" t="s">
        <v>286</v>
      </c>
      <c r="AD66" s="782" t="s">
        <v>286</v>
      </c>
      <c r="AE66" s="782" t="s">
        <v>285</v>
      </c>
      <c r="AF66" s="801">
        <f>IF(AB66="Si","19",COUNTIF(M66:AE67,"si"))</f>
        <v>16</v>
      </c>
      <c r="AG66" s="72">
        <f t="shared" si="37"/>
        <v>20</v>
      </c>
      <c r="AH66" s="780" t="str">
        <f>IF(AG66=5,"Moderado",IF(AG66=10,"Mayor",IF(AG66=20,"Catastrófico",0)))</f>
        <v>Catastrófico</v>
      </c>
      <c r="AI66" s="782">
        <f>IF(AH66="","",IF(AH66="Leve",0.2,IF(AH66="Menor",0.4,IF(AH66="Moderado",0.6,IF(AH66="Mayor",0.8,IF(AH66="Catastrófico",1,))))))</f>
        <v>1</v>
      </c>
      <c r="AJ66" s="780" t="str">
        <f>IF(OR(AND(K66="Rara vez",AH66="Moderado"),AND(K66="Improbable",AH66="Moderado")),"Moderado",IF(OR(AND(K66="Rara vez",AH66="Mayor"),AND(K66="Improbable",AH66="Mayor"),AND(K66="Posible",AH66="Moderado"),AND(K66="Probable",AH66="Moderado")),"Alta",IF(OR(AND(K66="Rara vez",AH66="Catastrófico"),AND(K66="Improbable",AH66="Catastrófico"),AND(K66="Posible",AH66="Catastrófico"),AND(K66="Probable",AH66="Catastrófico"),AND(K66="Casi seguro",AH66="Catastrófico"),AND(K66="Posible",AH66="Moderado"),AND(K66="Probable",AH66="Moderado"),AND(K66="Casi seguro",AH66="Moderado"),AND(K66="Posible",AH66="Mayor"),AND(K66="Probable",AH66="Mayor"),AND(K66="Casi seguro",AH66="Mayor")),"Extremo",)))</f>
        <v>Extremo</v>
      </c>
      <c r="AK66" s="73">
        <v>1</v>
      </c>
      <c r="AL66" s="197" t="s">
        <v>492</v>
      </c>
      <c r="AM66" s="134" t="s">
        <v>283</v>
      </c>
      <c r="AN66" s="134">
        <f t="shared" si="16"/>
        <v>15</v>
      </c>
      <c r="AO66" s="134" t="s">
        <v>282</v>
      </c>
      <c r="AP66" s="134">
        <f t="shared" si="17"/>
        <v>15</v>
      </c>
      <c r="AQ66" s="134" t="s">
        <v>281</v>
      </c>
      <c r="AR66" s="134">
        <f t="shared" si="18"/>
        <v>15</v>
      </c>
      <c r="AS66" s="134" t="s">
        <v>280</v>
      </c>
      <c r="AT66" s="134">
        <f t="shared" si="19"/>
        <v>15</v>
      </c>
      <c r="AU66" s="134" t="s">
        <v>279</v>
      </c>
      <c r="AV66" s="134">
        <f t="shared" si="20"/>
        <v>15</v>
      </c>
      <c r="AW66" s="134" t="s">
        <v>278</v>
      </c>
      <c r="AX66" s="134">
        <f t="shared" si="21"/>
        <v>15</v>
      </c>
      <c r="AY66" s="134" t="s">
        <v>277</v>
      </c>
      <c r="AZ66" s="134">
        <f t="shared" si="22"/>
        <v>15</v>
      </c>
      <c r="BA66" s="145">
        <f t="shared" si="38"/>
        <v>105</v>
      </c>
      <c r="BB66" s="134" t="str">
        <f t="shared" si="39"/>
        <v>Fuerte</v>
      </c>
      <c r="BC66" s="134" t="s">
        <v>276</v>
      </c>
      <c r="BD66" s="134">
        <f t="shared" si="40"/>
        <v>100</v>
      </c>
      <c r="BE66" s="146" t="str">
        <f t="shared" si="41"/>
        <v>Fuerte</v>
      </c>
      <c r="BF66" s="744">
        <f>AVERAGE(BD66:BD68)</f>
        <v>100</v>
      </c>
      <c r="BG66" s="744" t="str">
        <f>IF(BF66=100,"Fuerte",IF(AND(BF66&lt;=99, BF66&gt;=50),"Moderado",IF(BF66&lt;50,"Débil")))</f>
        <v>Fuerte</v>
      </c>
      <c r="BH66" s="741">
        <f>IF(BG66="Fuerte",(J66-2),IF(BG66="Moderado",(J66-1), IF(BG66="Débil",((J66-0)))))</f>
        <v>-1</v>
      </c>
      <c r="BI66" s="741" t="str">
        <f>IF(BH66&lt;=0,"Rara vez",IF(BH66=1,"Rara vez",IF(BH66=2,"Improbable",IF(BH66=3,"Posible",IF(BH66=4,"Probable",IF(BH66=5,"Casi Seguro"))))))</f>
        <v>Rara vez</v>
      </c>
      <c r="BJ66" s="782">
        <f>IF(BI66="","",IF(BI66="Rara vez",0.2,IF(BI66="Improbable",0.4,IF(BI66="Posible",0.6,IF(BI66="Probable",0.8,IF(BI66="Casi seguro",1,))))))</f>
        <v>0.2</v>
      </c>
      <c r="BK66" s="741" t="str">
        <f>IFERROR(IF(AG66=5,"Moderado",IF(AG66=10,"Mayor",IF(AG66=20,"Catastrófico",0))),"")</f>
        <v>Catastrófico</v>
      </c>
      <c r="BL66" s="782">
        <f>IF(AH66="","",IF(AH66="Moderado",0.6,IF(AH66="Mayor",0.8,IF(AH66="Catastrófico",1,))))</f>
        <v>1</v>
      </c>
      <c r="BM66" s="741" t="str">
        <f>IF(OR(AND(KBI66="Rara vez",BK66="Moderado"),AND(BI66="Improbable",BK66="Moderado")),"Moderado",IF(OR(AND(BI66="Rara vez",BK66="Mayor"),AND(BI66="Improbable",BK66="Mayor"),AND(BI66="Posible",BK66="Moderado"),AND(BI66="Probable",BK66="Moderado")),"Alta",IF(OR(AND(BI66="Rara vez",BK66="Catastrófico"),AND(BI66="Improbable",BK66="Catastrófico"),AND(BI66="Posible",BK66="Catastrófico"),AND(BI66="Probable",BK66="Catastrófico"),AND(BI66="Casi seguro",BK66="Catastrófico"),AND(BI66="Posible",BK66="Moderado"),AND(BI66="Probable",BK66="Moderado"),AND(BI66="Casi seguro",BK66="Moderado"),AND(BI66="Posible",BK66="Mayor"),AND(BI66="Probable",BK66="Mayor"),AND(BI66="Casi seguro",BK66="Mayor")),"Extremo",)))</f>
        <v>Extremo</v>
      </c>
      <c r="BN66" s="198" t="s">
        <v>314</v>
      </c>
      <c r="BO66" s="193" t="s">
        <v>491</v>
      </c>
      <c r="BP66" s="556" t="s">
        <v>901</v>
      </c>
      <c r="BQ66" s="556" t="s">
        <v>481</v>
      </c>
      <c r="BR66" s="556" t="s">
        <v>480</v>
      </c>
      <c r="BS66" s="556" t="s">
        <v>360</v>
      </c>
      <c r="BT66" s="553" t="s">
        <v>892</v>
      </c>
      <c r="BU66" s="553" t="s">
        <v>380</v>
      </c>
      <c r="BV66" s="484">
        <v>4765</v>
      </c>
      <c r="BW66" s="73"/>
      <c r="BX66" s="87"/>
      <c r="BY66" s="87"/>
      <c r="BZ66" s="87"/>
      <c r="CA66" s="87"/>
      <c r="CB66" s="87"/>
      <c r="CC66" s="87"/>
      <c r="CD66" s="87"/>
      <c r="CE66" s="87"/>
      <c r="CF66" s="87"/>
      <c r="CG66" s="87"/>
      <c r="CH66" s="87"/>
      <c r="CI66" s="87"/>
      <c r="CJ66" s="87"/>
      <c r="CK66" s="87"/>
      <c r="CL66" s="87"/>
      <c r="CM66" s="87"/>
      <c r="CN66" s="87"/>
      <c r="CO66" s="87"/>
      <c r="CP66" s="87"/>
      <c r="CQ66" s="87"/>
    </row>
    <row r="67" spans="1:95" ht="97.5">
      <c r="A67" s="743"/>
      <c r="B67" s="743"/>
      <c r="C67" s="743"/>
      <c r="D67" s="743"/>
      <c r="E67" s="194" t="s">
        <v>490</v>
      </c>
      <c r="F67" s="183"/>
      <c r="G67" s="743"/>
      <c r="H67" s="743"/>
      <c r="I67" s="175" t="s">
        <v>340</v>
      </c>
      <c r="J67" s="764"/>
      <c r="K67" s="743"/>
      <c r="L67" s="743"/>
      <c r="M67" s="743"/>
      <c r="N67" s="743"/>
      <c r="O67" s="743"/>
      <c r="P67" s="743"/>
      <c r="Q67" s="743"/>
      <c r="R67" s="743"/>
      <c r="S67" s="743"/>
      <c r="T67" s="743"/>
      <c r="U67" s="743"/>
      <c r="V67" s="743"/>
      <c r="W67" s="743"/>
      <c r="X67" s="743"/>
      <c r="Y67" s="743"/>
      <c r="Z67" s="743"/>
      <c r="AA67" s="743"/>
      <c r="AB67" s="743"/>
      <c r="AC67" s="743"/>
      <c r="AD67" s="743"/>
      <c r="AE67" s="743"/>
      <c r="AF67" s="743"/>
      <c r="AG67" s="72">
        <f t="shared" si="37"/>
        <v>5</v>
      </c>
      <c r="AH67" s="743"/>
      <c r="AI67" s="743"/>
      <c r="AJ67" s="743"/>
      <c r="AK67" s="73">
        <v>2</v>
      </c>
      <c r="AL67" s="197" t="s">
        <v>489</v>
      </c>
      <c r="AM67" s="134" t="s">
        <v>283</v>
      </c>
      <c r="AN67" s="134">
        <f t="shared" si="16"/>
        <v>15</v>
      </c>
      <c r="AO67" s="134" t="s">
        <v>282</v>
      </c>
      <c r="AP67" s="134">
        <f t="shared" si="17"/>
        <v>15</v>
      </c>
      <c r="AQ67" s="134" t="s">
        <v>281</v>
      </c>
      <c r="AR67" s="134">
        <f t="shared" si="18"/>
        <v>15</v>
      </c>
      <c r="AS67" s="134" t="s">
        <v>280</v>
      </c>
      <c r="AT67" s="134">
        <f t="shared" si="19"/>
        <v>15</v>
      </c>
      <c r="AU67" s="134" t="s">
        <v>279</v>
      </c>
      <c r="AV67" s="134">
        <f t="shared" si="20"/>
        <v>15</v>
      </c>
      <c r="AW67" s="134" t="s">
        <v>278</v>
      </c>
      <c r="AX67" s="134">
        <f t="shared" si="21"/>
        <v>15</v>
      </c>
      <c r="AY67" s="134" t="s">
        <v>277</v>
      </c>
      <c r="AZ67" s="134">
        <f t="shared" si="22"/>
        <v>15</v>
      </c>
      <c r="BA67" s="145">
        <f t="shared" si="38"/>
        <v>105</v>
      </c>
      <c r="BB67" s="134" t="str">
        <f t="shared" si="39"/>
        <v>Fuerte</v>
      </c>
      <c r="BC67" s="134" t="s">
        <v>276</v>
      </c>
      <c r="BD67" s="134">
        <f t="shared" si="40"/>
        <v>100</v>
      </c>
      <c r="BE67" s="146" t="str">
        <f t="shared" si="41"/>
        <v>Fuerte</v>
      </c>
      <c r="BF67" s="743"/>
      <c r="BG67" s="743"/>
      <c r="BH67" s="743"/>
      <c r="BI67" s="743"/>
      <c r="BJ67" s="743"/>
      <c r="BK67" s="743"/>
      <c r="BL67" s="743"/>
      <c r="BM67" s="743"/>
      <c r="BN67" s="198" t="s">
        <v>314</v>
      </c>
      <c r="BO67" s="193" t="s">
        <v>488</v>
      </c>
      <c r="BP67" s="556" t="s">
        <v>901</v>
      </c>
      <c r="BQ67" s="556" t="s">
        <v>481</v>
      </c>
      <c r="BR67" s="556" t="s">
        <v>487</v>
      </c>
      <c r="BS67" s="556" t="s">
        <v>360</v>
      </c>
      <c r="BT67" s="553" t="s">
        <v>892</v>
      </c>
      <c r="BU67" s="553" t="s">
        <v>380</v>
      </c>
      <c r="BV67" s="484">
        <v>4765</v>
      </c>
      <c r="BW67" s="73"/>
      <c r="BX67" s="87"/>
      <c r="BY67" s="87"/>
      <c r="BZ67" s="87"/>
      <c r="CA67" s="87"/>
      <c r="CB67" s="87"/>
      <c r="CC67" s="87"/>
      <c r="CD67" s="87"/>
      <c r="CE67" s="87"/>
      <c r="CF67" s="87"/>
      <c r="CG67" s="87"/>
      <c r="CH67" s="87"/>
      <c r="CI67" s="87"/>
      <c r="CJ67" s="87"/>
      <c r="CK67" s="87"/>
      <c r="CL67" s="87"/>
      <c r="CM67" s="87"/>
      <c r="CN67" s="87"/>
      <c r="CO67" s="87"/>
      <c r="CP67" s="87"/>
      <c r="CQ67" s="87"/>
    </row>
    <row r="68" spans="1:95" ht="78.75" customHeight="1">
      <c r="A68" s="743"/>
      <c r="B68" s="743"/>
      <c r="C68" s="743"/>
      <c r="D68" s="743"/>
      <c r="E68" s="174" t="s">
        <v>486</v>
      </c>
      <c r="F68" s="183"/>
      <c r="G68" s="743"/>
      <c r="H68" s="743"/>
      <c r="I68" s="175" t="s">
        <v>296</v>
      </c>
      <c r="J68" s="764"/>
      <c r="K68" s="743"/>
      <c r="L68" s="743"/>
      <c r="M68" s="743"/>
      <c r="N68" s="743"/>
      <c r="O68" s="743"/>
      <c r="P68" s="743"/>
      <c r="Q68" s="743"/>
      <c r="R68" s="743"/>
      <c r="S68" s="743"/>
      <c r="T68" s="743"/>
      <c r="U68" s="743"/>
      <c r="V68" s="743"/>
      <c r="W68" s="743"/>
      <c r="X68" s="743"/>
      <c r="Y68" s="743"/>
      <c r="Z68" s="743"/>
      <c r="AA68" s="743"/>
      <c r="AB68" s="743"/>
      <c r="AC68" s="743"/>
      <c r="AD68" s="743"/>
      <c r="AE68" s="743"/>
      <c r="AF68" s="743"/>
      <c r="AG68" s="72">
        <f t="shared" si="37"/>
        <v>5</v>
      </c>
      <c r="AH68" s="743"/>
      <c r="AI68" s="743"/>
      <c r="AJ68" s="743"/>
      <c r="AK68" s="73">
        <v>3</v>
      </c>
      <c r="AL68" s="213" t="s">
        <v>485</v>
      </c>
      <c r="AM68" s="134" t="s">
        <v>283</v>
      </c>
      <c r="AN68" s="134">
        <f t="shared" si="16"/>
        <v>15</v>
      </c>
      <c r="AO68" s="134" t="s">
        <v>282</v>
      </c>
      <c r="AP68" s="134">
        <f t="shared" si="17"/>
        <v>15</v>
      </c>
      <c r="AQ68" s="134" t="s">
        <v>281</v>
      </c>
      <c r="AR68" s="134">
        <f t="shared" si="18"/>
        <v>15</v>
      </c>
      <c r="AS68" s="134" t="s">
        <v>280</v>
      </c>
      <c r="AT68" s="134">
        <f t="shared" si="19"/>
        <v>15</v>
      </c>
      <c r="AU68" s="134" t="s">
        <v>279</v>
      </c>
      <c r="AV68" s="134">
        <f t="shared" si="20"/>
        <v>15</v>
      </c>
      <c r="AW68" s="134" t="s">
        <v>278</v>
      </c>
      <c r="AX68" s="134">
        <f t="shared" si="21"/>
        <v>15</v>
      </c>
      <c r="AY68" s="134" t="s">
        <v>277</v>
      </c>
      <c r="AZ68" s="134">
        <f t="shared" si="22"/>
        <v>15</v>
      </c>
      <c r="BA68" s="145">
        <f t="shared" si="38"/>
        <v>105</v>
      </c>
      <c r="BB68" s="134" t="str">
        <f t="shared" si="39"/>
        <v>Fuerte</v>
      </c>
      <c r="BC68" s="134" t="s">
        <v>276</v>
      </c>
      <c r="BD68" s="134">
        <f t="shared" si="40"/>
        <v>100</v>
      </c>
      <c r="BE68" s="146" t="str">
        <f t="shared" si="41"/>
        <v>Fuerte</v>
      </c>
      <c r="BF68" s="743"/>
      <c r="BG68" s="743"/>
      <c r="BH68" s="743"/>
      <c r="BI68" s="743"/>
      <c r="BJ68" s="743"/>
      <c r="BK68" s="743"/>
      <c r="BL68" s="743"/>
      <c r="BM68" s="743"/>
      <c r="BN68" s="198" t="s">
        <v>314</v>
      </c>
      <c r="BO68" s="193" t="s">
        <v>484</v>
      </c>
      <c r="BP68" s="556" t="s">
        <v>901</v>
      </c>
      <c r="BQ68" s="556" t="s">
        <v>481</v>
      </c>
      <c r="BR68" s="556" t="s">
        <v>480</v>
      </c>
      <c r="BS68" s="556" t="s">
        <v>360</v>
      </c>
      <c r="BT68" s="553" t="s">
        <v>892</v>
      </c>
      <c r="BU68" s="553" t="s">
        <v>380</v>
      </c>
      <c r="BV68" s="484">
        <v>4765</v>
      </c>
      <c r="BW68" s="73"/>
      <c r="BX68" s="87"/>
      <c r="BY68" s="87"/>
      <c r="BZ68" s="87"/>
      <c r="CA68" s="87"/>
      <c r="CB68" s="87"/>
      <c r="CC68" s="87"/>
      <c r="CD68" s="87"/>
      <c r="CE68" s="87"/>
      <c r="CF68" s="87"/>
      <c r="CG68" s="87"/>
      <c r="CH68" s="87"/>
      <c r="CI68" s="87"/>
      <c r="CJ68" s="87"/>
      <c r="CK68" s="87"/>
      <c r="CL68" s="87"/>
      <c r="CM68" s="87"/>
      <c r="CN68" s="87"/>
      <c r="CO68" s="87"/>
      <c r="CP68" s="87"/>
      <c r="CQ68" s="87"/>
    </row>
    <row r="69" spans="1:95" ht="109.5">
      <c r="A69" s="743"/>
      <c r="B69" s="743"/>
      <c r="C69" s="743"/>
      <c r="D69" s="743"/>
      <c r="E69" s="175"/>
      <c r="F69" s="183"/>
      <c r="G69" s="743"/>
      <c r="H69" s="743"/>
      <c r="I69" s="89"/>
      <c r="J69" s="764"/>
      <c r="K69" s="743"/>
      <c r="L69" s="743"/>
      <c r="M69" s="743"/>
      <c r="N69" s="743"/>
      <c r="O69" s="743"/>
      <c r="P69" s="743"/>
      <c r="Q69" s="743"/>
      <c r="R69" s="743"/>
      <c r="S69" s="743"/>
      <c r="T69" s="743"/>
      <c r="U69" s="743"/>
      <c r="V69" s="743"/>
      <c r="W69" s="743"/>
      <c r="X69" s="743"/>
      <c r="Y69" s="743"/>
      <c r="Z69" s="743"/>
      <c r="AA69" s="743"/>
      <c r="AB69" s="743"/>
      <c r="AC69" s="743"/>
      <c r="AD69" s="743"/>
      <c r="AE69" s="743"/>
      <c r="AF69" s="743"/>
      <c r="AG69" s="72">
        <f t="shared" si="37"/>
        <v>5</v>
      </c>
      <c r="AH69" s="743"/>
      <c r="AI69" s="743"/>
      <c r="AJ69" s="743"/>
      <c r="AK69" s="73">
        <v>4</v>
      </c>
      <c r="AL69" s="197" t="s">
        <v>483</v>
      </c>
      <c r="AM69" s="134" t="s">
        <v>283</v>
      </c>
      <c r="AN69" s="134">
        <f t="shared" si="16"/>
        <v>15</v>
      </c>
      <c r="AO69" s="134" t="s">
        <v>282</v>
      </c>
      <c r="AP69" s="134">
        <f t="shared" si="17"/>
        <v>15</v>
      </c>
      <c r="AQ69" s="134" t="s">
        <v>281</v>
      </c>
      <c r="AR69" s="134">
        <f t="shared" si="18"/>
        <v>15</v>
      </c>
      <c r="AS69" s="134" t="s">
        <v>280</v>
      </c>
      <c r="AT69" s="134">
        <f t="shared" si="19"/>
        <v>15</v>
      </c>
      <c r="AU69" s="134" t="s">
        <v>279</v>
      </c>
      <c r="AV69" s="134">
        <f t="shared" si="20"/>
        <v>15</v>
      </c>
      <c r="AW69" s="134" t="s">
        <v>278</v>
      </c>
      <c r="AX69" s="134">
        <f t="shared" si="21"/>
        <v>15</v>
      </c>
      <c r="AY69" s="134" t="s">
        <v>277</v>
      </c>
      <c r="AZ69" s="134">
        <f t="shared" si="22"/>
        <v>15</v>
      </c>
      <c r="BA69" s="145">
        <f t="shared" si="38"/>
        <v>105</v>
      </c>
      <c r="BB69" s="134" t="str">
        <f t="shared" si="39"/>
        <v>Fuerte</v>
      </c>
      <c r="BC69" s="134" t="s">
        <v>276</v>
      </c>
      <c r="BD69" s="134">
        <f t="shared" si="40"/>
        <v>100</v>
      </c>
      <c r="BE69" s="146" t="str">
        <f t="shared" si="41"/>
        <v>Fuerte</v>
      </c>
      <c r="BF69" s="743"/>
      <c r="BG69" s="743"/>
      <c r="BH69" s="743"/>
      <c r="BI69" s="743"/>
      <c r="BJ69" s="743"/>
      <c r="BK69" s="743"/>
      <c r="BL69" s="743"/>
      <c r="BM69" s="743"/>
      <c r="BN69" s="198" t="s">
        <v>314</v>
      </c>
      <c r="BO69" s="558" t="s">
        <v>482</v>
      </c>
      <c r="BP69" s="556" t="s">
        <v>901</v>
      </c>
      <c r="BQ69" s="556" t="s">
        <v>481</v>
      </c>
      <c r="BR69" s="556" t="s">
        <v>480</v>
      </c>
      <c r="BS69" s="556" t="s">
        <v>360</v>
      </c>
      <c r="BT69" s="553" t="s">
        <v>892</v>
      </c>
      <c r="BU69" s="553" t="s">
        <v>380</v>
      </c>
      <c r="BV69" s="484">
        <v>4765</v>
      </c>
      <c r="BW69" s="73"/>
      <c r="BX69" s="87"/>
      <c r="BY69" s="87"/>
      <c r="BZ69" s="87"/>
      <c r="CA69" s="87"/>
      <c r="CB69" s="87"/>
      <c r="CC69" s="87"/>
      <c r="CD69" s="87"/>
      <c r="CE69" s="87"/>
      <c r="CF69" s="87"/>
      <c r="CG69" s="87"/>
      <c r="CH69" s="87"/>
      <c r="CI69" s="87"/>
      <c r="CJ69" s="87"/>
      <c r="CK69" s="87"/>
      <c r="CL69" s="87"/>
      <c r="CM69" s="87"/>
      <c r="CN69" s="87"/>
      <c r="CO69" s="87"/>
      <c r="CP69" s="87"/>
      <c r="CQ69" s="87"/>
    </row>
    <row r="70" spans="1:95" ht="78.75" customHeight="1">
      <c r="A70" s="759">
        <v>16</v>
      </c>
      <c r="B70" s="759" t="s">
        <v>479</v>
      </c>
      <c r="C70" s="759" t="s">
        <v>1038</v>
      </c>
      <c r="D70" s="759" t="s">
        <v>1039</v>
      </c>
      <c r="E70" s="884" t="s">
        <v>1040</v>
      </c>
      <c r="F70" s="884" t="s">
        <v>1041</v>
      </c>
      <c r="G70" s="759" t="s">
        <v>1042</v>
      </c>
      <c r="H70" s="759" t="s">
        <v>317</v>
      </c>
      <c r="I70" s="759" t="s">
        <v>287</v>
      </c>
      <c r="J70" s="759">
        <v>2</v>
      </c>
      <c r="K70" s="780" t="str">
        <f>IF(J70&lt;=0,"",IF(J70=1,"Rara vez",IF(J70=2,"Improbable",IF(J70=3,"Posible",IF(J70=4,"Probable",IF(J70=5,"Casi Seguro"))))))</f>
        <v>Improbable</v>
      </c>
      <c r="L70" s="782">
        <f>IF(K70="","",IF(K70="Rara vez",0.2,IF(K70="Improbable",0.4,IF(K70="Posible",0.6,IF(K70="Probable",0.8,IF(K70="Casi seguro",1,))))))</f>
        <v>0.4</v>
      </c>
      <c r="M70" s="782" t="s">
        <v>286</v>
      </c>
      <c r="N70" s="782" t="s">
        <v>285</v>
      </c>
      <c r="O70" s="782" t="s">
        <v>285</v>
      </c>
      <c r="P70" s="782" t="s">
        <v>286</v>
      </c>
      <c r="Q70" s="782" t="s">
        <v>286</v>
      </c>
      <c r="R70" s="782" t="s">
        <v>285</v>
      </c>
      <c r="S70" s="782" t="s">
        <v>286</v>
      </c>
      <c r="T70" s="782" t="s">
        <v>285</v>
      </c>
      <c r="U70" s="782" t="s">
        <v>285</v>
      </c>
      <c r="V70" s="782" t="s">
        <v>286</v>
      </c>
      <c r="W70" s="782" t="s">
        <v>286</v>
      </c>
      <c r="X70" s="782" t="s">
        <v>286</v>
      </c>
      <c r="Y70" s="782" t="s">
        <v>286</v>
      </c>
      <c r="Z70" s="782" t="s">
        <v>286</v>
      </c>
      <c r="AA70" s="782" t="s">
        <v>286</v>
      </c>
      <c r="AB70" s="782" t="s">
        <v>285</v>
      </c>
      <c r="AC70" s="782" t="s">
        <v>285</v>
      </c>
      <c r="AD70" s="782" t="s">
        <v>285</v>
      </c>
      <c r="AE70" s="782" t="s">
        <v>285</v>
      </c>
      <c r="AF70" s="801">
        <f>IF(AB70="Si","19",COUNTIF(M70:AE71,"si"))</f>
        <v>10</v>
      </c>
      <c r="AG70" s="72">
        <f>VALUE(IF(AF70&lt;=5,5,IF(AND(AF70&gt;5,AF70&lt;=11),10,IF(AF70&gt;11,20,0))))</f>
        <v>10</v>
      </c>
      <c r="AH70" s="780" t="str">
        <f>IF(AG70=5,"Moderado",IF(AG70=10,"Mayor",IF(AG70=20,"Catastrófico",0)))</f>
        <v>Mayor</v>
      </c>
      <c r="AI70" s="782">
        <f>IF(AH70="","",IF(AH70="Leve",0.2,IF(AH70="Menor",0.4,IF(AH70="Moderado",0.6,IF(AH70="Mayor",0.8,IF(AH70="Catastrófico",1,))))))</f>
        <v>0.8</v>
      </c>
      <c r="AJ70" s="780" t="str">
        <f>IF(OR(AND(K70="Rara vez",AH70="Moderado"),AND(K70="Improbable",AH70="Moderado")),"Moderado",IF(OR(AND(K70="Rara vez",AH70="Mayor"),AND(K70="Improbable",AH70="Mayor"),AND(K70="Posible",AH70="Moderado"),AND(K70="Probable",AH70="Moderado")),"Alta",IF(OR(AND(K70="Rara vez",AH70="Catastrófico"),AND(K70="Improbable",AH70="Catastrófico"),AND(K70="Posible",AH70="Catastrófico"),AND(K70="Probable",AH70="Catastrófico"),AND(K70="Casi seguro",AH70="Catastrófico"),AND(K70="Posible",AH70="Moderado"),AND(K70="Probable",AH70="Moderado"),AND(K70="Casi seguro",AH70="Moderado"),AND(K70="Posible",AH70="Mayor"),AND(K70="Probable",AH70="Mayor"),AND(K70="Casi seguro",AH70="Mayor")),"Extremo",)))</f>
        <v>Alta</v>
      </c>
      <c r="AK70" s="73">
        <v>1</v>
      </c>
      <c r="AL70" s="90" t="s">
        <v>1043</v>
      </c>
      <c r="AM70" s="134" t="s">
        <v>283</v>
      </c>
      <c r="AN70" s="134">
        <f t="shared" si="16"/>
        <v>15</v>
      </c>
      <c r="AO70" s="134" t="s">
        <v>282</v>
      </c>
      <c r="AP70" s="134">
        <f t="shared" si="17"/>
        <v>15</v>
      </c>
      <c r="AQ70" s="134" t="s">
        <v>281</v>
      </c>
      <c r="AR70" s="134">
        <f t="shared" si="18"/>
        <v>15</v>
      </c>
      <c r="AS70" s="134" t="s">
        <v>315</v>
      </c>
      <c r="AT70" s="134">
        <f t="shared" si="19"/>
        <v>10</v>
      </c>
      <c r="AU70" s="134" t="s">
        <v>279</v>
      </c>
      <c r="AV70" s="134">
        <f t="shared" si="20"/>
        <v>15</v>
      </c>
      <c r="AW70" s="134" t="s">
        <v>278</v>
      </c>
      <c r="AX70" s="134">
        <f t="shared" si="21"/>
        <v>15</v>
      </c>
      <c r="AY70" s="134" t="s">
        <v>277</v>
      </c>
      <c r="AZ70" s="134">
        <f t="shared" si="22"/>
        <v>15</v>
      </c>
      <c r="BA70" s="145">
        <f t="shared" si="38"/>
        <v>100</v>
      </c>
      <c r="BB70" s="134" t="str">
        <f t="shared" si="39"/>
        <v>Fuerte</v>
      </c>
      <c r="BC70" s="134" t="s">
        <v>299</v>
      </c>
      <c r="BD70" s="134">
        <f t="shared" si="40"/>
        <v>50</v>
      </c>
      <c r="BE70" s="146" t="str">
        <f t="shared" si="41"/>
        <v>Moderado</v>
      </c>
      <c r="BF70" s="744">
        <f>AVERAGE(BD70:BD71)</f>
        <v>75</v>
      </c>
      <c r="BG70" s="744" t="str">
        <f>IF(BF70=100,"Fuerte",IF(AND(BF70&lt;=99, BF70&gt;=50),"Moderado",IF(BF70&lt;50,"Débil")))</f>
        <v>Moderado</v>
      </c>
      <c r="BH70" s="741">
        <f>IF(BG70="Fuerte",(J70-2),IF(BG70="Moderado",(J70-1), IF(BG70="Débil",((J70-0)))))</f>
        <v>1</v>
      </c>
      <c r="BI70" s="741" t="str">
        <f>IF(BH70&lt;=0,"Rara vez",IF(BH70=1,"Rara vez",IF(BH70=2,"Improbable",IF(BH70=3,"Posible",IF(BH70=4,"Probable",IF(BH70=5,"Casi Seguro"))))))</f>
        <v>Rara vez</v>
      </c>
      <c r="BJ70" s="782">
        <f>IF(BI70="","",IF(BI70="Rara vez",0.2,IF(BI70="Improbable",0.4,IF(BI70="Posible",0.6,IF(BI70="Probable",0.8,IF(BI70="Casi seguro",1,))))))</f>
        <v>0.2</v>
      </c>
      <c r="BK70" s="741" t="str">
        <f>IFERROR(IF(AG70=5,"Moderado",IF(AG70=10,"Mayor",IF(AG70=20,"Catastrófico",0))),"")</f>
        <v>Mayor</v>
      </c>
      <c r="BL70" s="782">
        <f>IF(AH70="","",IF(AH70="Moderado",0.6,IF(AH70="Mayor",0.8,IF(AH70="Catastrófico",1,))))</f>
        <v>0.8</v>
      </c>
      <c r="BM70" s="741" t="str">
        <f>IF(OR(AND(KBI70="Rara vez",BK70="Moderado"),AND(BI70="Improbable",BK70="Moderado")),"Moderado",IF(OR(AND(BI70="Rara vez",BK70="Mayor"),AND(BI70="Improbable",BK70="Mayor"),AND(BI70="Posible",BK70="Moderado"),AND(BI70="Probable",BK70="Moderado")),"Alta",IF(OR(AND(BI70="Rara vez",BK70="Catastrófico"),AND(BI70="Improbable",BK70="Catastrófico"),AND(BI70="Posible",BK70="Catastrófico"),AND(BI70="Probable",BK70="Catastrófico"),AND(BI70="Casi seguro",BK70="Catastrófico"),AND(BI70="Posible",BK70="Moderado"),AND(BI70="Probable",BK70="Moderado"),AND(BI70="Casi seguro",BK70="Moderado"),AND(BI70="Posible",BK70="Mayor"),AND(BI70="Probable",BK70="Mayor"),AND(BI70="Casi seguro",BK70="Mayor")),"Extremo",)))</f>
        <v>Alta</v>
      </c>
      <c r="BN70" s="77" t="s">
        <v>314</v>
      </c>
      <c r="BO70" s="78" t="s">
        <v>1044</v>
      </c>
      <c r="BP70" s="78" t="s">
        <v>1045</v>
      </c>
      <c r="BQ70" s="78" t="s">
        <v>469</v>
      </c>
      <c r="BR70" s="78" t="s">
        <v>394</v>
      </c>
      <c r="BS70" s="78" t="s">
        <v>928</v>
      </c>
      <c r="BT70" s="144">
        <v>45292</v>
      </c>
      <c r="BU70" s="144">
        <v>45657</v>
      </c>
      <c r="BV70" s="759">
        <v>4883</v>
      </c>
      <c r="BW70" s="73" t="s">
        <v>1046</v>
      </c>
      <c r="BX70" s="87"/>
      <c r="BY70" s="87"/>
      <c r="BZ70" s="87"/>
      <c r="CA70" s="87"/>
      <c r="CB70" s="87"/>
      <c r="CC70" s="87"/>
      <c r="CD70" s="87"/>
      <c r="CE70" s="87"/>
      <c r="CF70" s="87"/>
      <c r="CG70" s="87"/>
      <c r="CH70" s="87"/>
      <c r="CI70" s="87"/>
      <c r="CJ70" s="87"/>
      <c r="CK70" s="87"/>
      <c r="CL70" s="87"/>
      <c r="CM70" s="87"/>
      <c r="CN70" s="87"/>
      <c r="CO70" s="87"/>
      <c r="CP70" s="87"/>
      <c r="CQ70" s="87"/>
    </row>
    <row r="71" spans="1:95" ht="94.5">
      <c r="A71" s="743"/>
      <c r="B71" s="743"/>
      <c r="C71" s="743"/>
      <c r="D71" s="743"/>
      <c r="E71" s="885"/>
      <c r="F71" s="885"/>
      <c r="G71" s="743"/>
      <c r="H71" s="760"/>
      <c r="I71" s="887"/>
      <c r="J71" s="760"/>
      <c r="K71" s="840"/>
      <c r="L71" s="846"/>
      <c r="M71" s="886"/>
      <c r="N71" s="886"/>
      <c r="O71" s="886"/>
      <c r="P71" s="886"/>
      <c r="Q71" s="886"/>
      <c r="R71" s="886"/>
      <c r="S71" s="886"/>
      <c r="T71" s="886"/>
      <c r="U71" s="886"/>
      <c r="V71" s="886"/>
      <c r="W71" s="886"/>
      <c r="X71" s="886"/>
      <c r="Y71" s="886"/>
      <c r="Z71" s="886"/>
      <c r="AA71" s="886"/>
      <c r="AB71" s="886"/>
      <c r="AC71" s="886"/>
      <c r="AD71" s="886"/>
      <c r="AE71" s="886"/>
      <c r="AF71" s="859"/>
      <c r="AG71" s="72">
        <f t="shared" si="37"/>
        <v>5</v>
      </c>
      <c r="AH71" s="840"/>
      <c r="AI71" s="846"/>
      <c r="AJ71" s="743"/>
      <c r="AK71" s="73">
        <v>2</v>
      </c>
      <c r="AL71" s="90" t="s">
        <v>1047</v>
      </c>
      <c r="AM71" s="134" t="s">
        <v>283</v>
      </c>
      <c r="AN71" s="134">
        <f t="shared" si="16"/>
        <v>15</v>
      </c>
      <c r="AO71" s="134" t="s">
        <v>282</v>
      </c>
      <c r="AP71" s="134">
        <f t="shared" si="17"/>
        <v>15</v>
      </c>
      <c r="AQ71" s="134" t="s">
        <v>281</v>
      </c>
      <c r="AR71" s="134">
        <f t="shared" si="18"/>
        <v>15</v>
      </c>
      <c r="AS71" s="134" t="s">
        <v>280</v>
      </c>
      <c r="AT71" s="134">
        <f t="shared" si="19"/>
        <v>15</v>
      </c>
      <c r="AU71" s="134" t="s">
        <v>279</v>
      </c>
      <c r="AV71" s="134">
        <f t="shared" si="20"/>
        <v>15</v>
      </c>
      <c r="AW71" s="134" t="s">
        <v>278</v>
      </c>
      <c r="AX71" s="134">
        <f t="shared" si="21"/>
        <v>15</v>
      </c>
      <c r="AY71" s="134" t="s">
        <v>277</v>
      </c>
      <c r="AZ71" s="134">
        <f t="shared" si="22"/>
        <v>15</v>
      </c>
      <c r="BA71" s="145">
        <f t="shared" si="38"/>
        <v>105</v>
      </c>
      <c r="BB71" s="134" t="str">
        <f t="shared" si="39"/>
        <v>Fuerte</v>
      </c>
      <c r="BC71" s="134" t="s">
        <v>276</v>
      </c>
      <c r="BD71" s="134">
        <f t="shared" si="40"/>
        <v>100</v>
      </c>
      <c r="BE71" s="146" t="str">
        <f t="shared" si="41"/>
        <v>Fuerte</v>
      </c>
      <c r="BF71" s="853"/>
      <c r="BG71" s="853"/>
      <c r="BH71" s="856"/>
      <c r="BI71" s="856"/>
      <c r="BJ71" s="846"/>
      <c r="BK71" s="856"/>
      <c r="BL71" s="846"/>
      <c r="BM71" s="856"/>
      <c r="BN71" s="77" t="s">
        <v>314</v>
      </c>
      <c r="BO71" s="78" t="s">
        <v>1048</v>
      </c>
      <c r="BP71" s="78" t="s">
        <v>1045</v>
      </c>
      <c r="BQ71" s="78" t="s">
        <v>469</v>
      </c>
      <c r="BR71" s="78" t="s">
        <v>394</v>
      </c>
      <c r="BS71" s="78" t="s">
        <v>928</v>
      </c>
      <c r="BT71" s="144">
        <v>45292</v>
      </c>
      <c r="BU71" s="144">
        <v>45657</v>
      </c>
      <c r="BV71" s="760"/>
      <c r="BW71" s="73" t="s">
        <v>1046</v>
      </c>
      <c r="BX71" s="87"/>
      <c r="BY71" s="87"/>
      <c r="BZ71" s="87"/>
      <c r="CA71" s="87"/>
      <c r="CB71" s="87"/>
      <c r="CC71" s="87"/>
      <c r="CD71" s="87"/>
      <c r="CE71" s="87"/>
      <c r="CF71" s="87"/>
      <c r="CG71" s="87"/>
      <c r="CH71" s="87"/>
      <c r="CI71" s="87"/>
      <c r="CJ71" s="87"/>
      <c r="CK71" s="87"/>
      <c r="CL71" s="87"/>
      <c r="CM71" s="87"/>
      <c r="CN71" s="87"/>
      <c r="CO71" s="87"/>
      <c r="CP71" s="87"/>
      <c r="CQ71" s="87"/>
    </row>
    <row r="72" spans="1:95" ht="82.5">
      <c r="A72" s="759">
        <v>17</v>
      </c>
      <c r="B72" s="759" t="s">
        <v>468</v>
      </c>
      <c r="C72" s="759" t="s">
        <v>467</v>
      </c>
      <c r="D72" s="759" t="s">
        <v>466</v>
      </c>
      <c r="E72" s="218" t="s">
        <v>465</v>
      </c>
      <c r="F72" s="218" t="s">
        <v>464</v>
      </c>
      <c r="G72" s="759" t="s">
        <v>463</v>
      </c>
      <c r="H72" s="759" t="s">
        <v>317</v>
      </c>
      <c r="I72" s="130" t="s">
        <v>301</v>
      </c>
      <c r="J72" s="759">
        <v>2</v>
      </c>
      <c r="K72" s="780" t="str">
        <f>IF(J72&lt;=0,"",IF(J72=1,"Rara vez",IF(J72=2,"Improbable",IF(J72=3,"Posible",IF(J72=4,"Probable",IF(J72=5,"Casi Seguro"))))))</f>
        <v>Improbable</v>
      </c>
      <c r="L72" s="782">
        <v>0.8</v>
      </c>
      <c r="M72" s="888" t="s">
        <v>285</v>
      </c>
      <c r="N72" s="888" t="s">
        <v>285</v>
      </c>
      <c r="O72" s="888" t="s">
        <v>285</v>
      </c>
      <c r="P72" s="888" t="s">
        <v>285</v>
      </c>
      <c r="Q72" s="888" t="s">
        <v>285</v>
      </c>
      <c r="R72" s="888" t="s">
        <v>285</v>
      </c>
      <c r="S72" s="888" t="s">
        <v>285</v>
      </c>
      <c r="T72" s="888" t="s">
        <v>285</v>
      </c>
      <c r="U72" s="888" t="s">
        <v>285</v>
      </c>
      <c r="V72" s="888" t="s">
        <v>286</v>
      </c>
      <c r="W72" s="888" t="s">
        <v>286</v>
      </c>
      <c r="X72" s="888" t="s">
        <v>286</v>
      </c>
      <c r="Y72" s="888" t="s">
        <v>286</v>
      </c>
      <c r="Z72" s="888" t="s">
        <v>286</v>
      </c>
      <c r="AA72" s="888" t="s">
        <v>285</v>
      </c>
      <c r="AB72" s="888" t="s">
        <v>285</v>
      </c>
      <c r="AC72" s="888" t="s">
        <v>285</v>
      </c>
      <c r="AD72" s="888" t="s">
        <v>285</v>
      </c>
      <c r="AE72" s="888" t="s">
        <v>285</v>
      </c>
      <c r="AF72" s="801">
        <f>IF(AB72="Si","19",COUNTIF(M72:AE73,"si"))</f>
        <v>5</v>
      </c>
      <c r="AG72" s="72">
        <f>VALUE(IF(AF72&lt;=5,5,IF(AND(AF72&gt;5,AF72&lt;=11),10,IF(AF709&gt;11,20,0))))</f>
        <v>5</v>
      </c>
      <c r="AH72" s="780" t="str">
        <f>IF(AG72=5,"Moderado",IF(AG72=10,"Mayor",IF(AG72=20,"Catastrófico",0)))</f>
        <v>Moderado</v>
      </c>
      <c r="AI72" s="782">
        <v>0.6</v>
      </c>
      <c r="AJ72" s="780"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Moderado</v>
      </c>
      <c r="AK72" s="73">
        <v>1</v>
      </c>
      <c r="AL72" s="219" t="s">
        <v>462</v>
      </c>
      <c r="AM72" s="134" t="s">
        <v>283</v>
      </c>
      <c r="AN72" s="134">
        <f t="shared" si="16"/>
        <v>15</v>
      </c>
      <c r="AO72" s="134" t="s">
        <v>282</v>
      </c>
      <c r="AP72" s="134">
        <f t="shared" si="17"/>
        <v>15</v>
      </c>
      <c r="AQ72" s="134" t="s">
        <v>281</v>
      </c>
      <c r="AR72" s="134">
        <f t="shared" si="18"/>
        <v>15</v>
      </c>
      <c r="AS72" s="134" t="s">
        <v>315</v>
      </c>
      <c r="AT72" s="134">
        <f t="shared" si="19"/>
        <v>10</v>
      </c>
      <c r="AU72" s="134" t="s">
        <v>279</v>
      </c>
      <c r="AV72" s="134">
        <f t="shared" si="20"/>
        <v>15</v>
      </c>
      <c r="AW72" s="134" t="s">
        <v>278</v>
      </c>
      <c r="AX72" s="134">
        <f t="shared" si="21"/>
        <v>15</v>
      </c>
      <c r="AY72" s="134" t="s">
        <v>277</v>
      </c>
      <c r="AZ72" s="134">
        <f t="shared" si="22"/>
        <v>15</v>
      </c>
      <c r="BA72" s="145">
        <f t="shared" si="38"/>
        <v>100</v>
      </c>
      <c r="BB72" s="134" t="str">
        <f t="shared" si="39"/>
        <v>Fuerte</v>
      </c>
      <c r="BC72" s="134" t="s">
        <v>457</v>
      </c>
      <c r="BD72" s="134">
        <f t="shared" si="40"/>
        <v>0</v>
      </c>
      <c r="BE72" s="146" t="str">
        <f t="shared" si="41"/>
        <v>Débil</v>
      </c>
      <c r="BF72" s="744">
        <f>AVERAGE(BD72:BD73)</f>
        <v>0</v>
      </c>
      <c r="BG72" s="744" t="str">
        <f>IF(BF72=100,"Fuerte",IF(AND(BF72&lt;=99, BF72&gt;=50),"Moderado",IF(BF72&lt;50,"Débil")))</f>
        <v>Débil</v>
      </c>
      <c r="BH72" s="741">
        <f t="shared" ref="BH72" si="42">IF(BG72="Fuerte",(J72-2),IF(BG72="Moderado",(J72-1), IF(BG72="Débil",((J72-0)))))</f>
        <v>2</v>
      </c>
      <c r="BI72" s="741" t="str">
        <f>IF(BH72&lt;=0,"Rara vez",IF(BH72=1,"Rara vez",IF(BH72=2,"Improbable",IF(BH72=3,"Posible",IF(BH72=4,"Probable",IF(BH72=5,"Casi Seguro"))))))</f>
        <v>Improbable</v>
      </c>
      <c r="BJ72" s="782">
        <f>IF(BI72="","",IF(BI72="Rara vez",0.2,IF(BI72="Improbable",0.4,IF(BI72="Posible",0.6,IF(BI72="Probable",0.8,IF(BI72="Casi seguro",1,))))))</f>
        <v>0.4</v>
      </c>
      <c r="BK72" s="741" t="str">
        <f>IFERROR(IF(AG72=5,"Moderado",IF(AG72=10,"Mayor",IF(AG72=20,"Catastrófico",0))),"")</f>
        <v>Moderado</v>
      </c>
      <c r="BL72" s="782">
        <f>IF(AH72="","",IF(AH72="Moderado",0.6,IF(AH72="Mayor",0.8,IF(AH72="Catastrófico",1,))))</f>
        <v>0.6</v>
      </c>
      <c r="BM72" s="741"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Moderado</v>
      </c>
      <c r="BN72" s="137" t="s">
        <v>314</v>
      </c>
      <c r="BO72" s="559" t="s">
        <v>902</v>
      </c>
      <c r="BP72" s="560" t="s">
        <v>903</v>
      </c>
      <c r="BQ72" s="560" t="s">
        <v>904</v>
      </c>
      <c r="BR72" s="560" t="s">
        <v>905</v>
      </c>
      <c r="BS72" s="560" t="s">
        <v>906</v>
      </c>
      <c r="BT72" s="561">
        <v>45444</v>
      </c>
      <c r="BU72" s="561">
        <v>45656</v>
      </c>
      <c r="BV72" s="562">
        <v>4785</v>
      </c>
      <c r="BW72" s="73"/>
      <c r="BX72" s="87"/>
      <c r="BY72" s="87"/>
      <c r="BZ72" s="87"/>
      <c r="CA72" s="87"/>
      <c r="CB72" s="87"/>
      <c r="CC72" s="87"/>
      <c r="CD72" s="87"/>
      <c r="CE72" s="87"/>
      <c r="CF72" s="87"/>
      <c r="CG72" s="87"/>
      <c r="CH72" s="87"/>
      <c r="CI72" s="87"/>
      <c r="CJ72" s="87"/>
      <c r="CK72" s="87"/>
      <c r="CL72" s="87"/>
      <c r="CM72" s="87"/>
      <c r="CN72" s="87"/>
      <c r="CO72" s="87"/>
      <c r="CP72" s="87"/>
      <c r="CQ72" s="87"/>
    </row>
    <row r="73" spans="1:95" ht="129.6" customHeight="1">
      <c r="A73" s="743"/>
      <c r="B73" s="743"/>
      <c r="C73" s="743"/>
      <c r="D73" s="743"/>
      <c r="E73" s="218" t="s">
        <v>460</v>
      </c>
      <c r="F73" s="218" t="s">
        <v>459</v>
      </c>
      <c r="G73" s="743"/>
      <c r="H73" s="743"/>
      <c r="I73" s="130" t="s">
        <v>295</v>
      </c>
      <c r="J73" s="764"/>
      <c r="K73" s="743"/>
      <c r="L73" s="743"/>
      <c r="M73" s="889"/>
      <c r="N73" s="889"/>
      <c r="O73" s="889"/>
      <c r="P73" s="889"/>
      <c r="Q73" s="889"/>
      <c r="R73" s="889"/>
      <c r="S73" s="889"/>
      <c r="T73" s="889"/>
      <c r="U73" s="889"/>
      <c r="V73" s="889"/>
      <c r="W73" s="889"/>
      <c r="X73" s="889"/>
      <c r="Y73" s="889"/>
      <c r="Z73" s="889"/>
      <c r="AA73" s="889"/>
      <c r="AB73" s="889"/>
      <c r="AC73" s="889"/>
      <c r="AD73" s="889"/>
      <c r="AE73" s="889"/>
      <c r="AF73" s="743"/>
      <c r="AG73" s="72">
        <v>5</v>
      </c>
      <c r="AH73" s="743"/>
      <c r="AI73" s="743"/>
      <c r="AJ73" s="743"/>
      <c r="AK73" s="73">
        <v>2</v>
      </c>
      <c r="AL73" s="219" t="s">
        <v>458</v>
      </c>
      <c r="AM73" s="134" t="s">
        <v>283</v>
      </c>
      <c r="AN73" s="134">
        <f t="shared" si="16"/>
        <v>15</v>
      </c>
      <c r="AO73" s="134" t="s">
        <v>282</v>
      </c>
      <c r="AP73" s="134">
        <f t="shared" si="17"/>
        <v>15</v>
      </c>
      <c r="AQ73" s="134" t="s">
        <v>281</v>
      </c>
      <c r="AR73" s="134">
        <f t="shared" si="18"/>
        <v>15</v>
      </c>
      <c r="AS73" s="134" t="s">
        <v>280</v>
      </c>
      <c r="AT73" s="134">
        <f t="shared" si="19"/>
        <v>15</v>
      </c>
      <c r="AU73" s="134" t="s">
        <v>279</v>
      </c>
      <c r="AV73" s="134">
        <f t="shared" si="20"/>
        <v>15</v>
      </c>
      <c r="AW73" s="134" t="s">
        <v>278</v>
      </c>
      <c r="AX73" s="134">
        <f t="shared" si="21"/>
        <v>15</v>
      </c>
      <c r="AY73" s="134" t="s">
        <v>277</v>
      </c>
      <c r="AZ73" s="134">
        <f t="shared" si="22"/>
        <v>15</v>
      </c>
      <c r="BA73" s="145">
        <f t="shared" si="38"/>
        <v>105</v>
      </c>
      <c r="BB73" s="134" t="str">
        <f t="shared" si="39"/>
        <v>Fuerte</v>
      </c>
      <c r="BC73" s="134" t="s">
        <v>457</v>
      </c>
      <c r="BD73" s="134">
        <f t="shared" si="40"/>
        <v>0</v>
      </c>
      <c r="BE73" s="146" t="str">
        <f t="shared" si="41"/>
        <v>Débil</v>
      </c>
      <c r="BF73" s="743"/>
      <c r="BG73" s="743"/>
      <c r="BH73" s="743"/>
      <c r="BI73" s="743"/>
      <c r="BJ73" s="743"/>
      <c r="BK73" s="743"/>
      <c r="BL73" s="743"/>
      <c r="BM73" s="743"/>
      <c r="BN73" s="137" t="s">
        <v>314</v>
      </c>
      <c r="BO73" s="559" t="s">
        <v>907</v>
      </c>
      <c r="BP73" s="560" t="s">
        <v>908</v>
      </c>
      <c r="BQ73" s="560" t="s">
        <v>909</v>
      </c>
      <c r="BR73" s="560" t="s">
        <v>910</v>
      </c>
      <c r="BS73" s="560" t="s">
        <v>911</v>
      </c>
      <c r="BT73" s="561">
        <v>45444</v>
      </c>
      <c r="BU73" s="561">
        <v>45656</v>
      </c>
      <c r="BV73" s="562">
        <v>4785</v>
      </c>
      <c r="BW73" s="73"/>
      <c r="BX73" s="87"/>
      <c r="BY73" s="87"/>
      <c r="BZ73" s="87"/>
      <c r="CA73" s="87"/>
      <c r="CB73" s="87"/>
      <c r="CC73" s="87"/>
      <c r="CD73" s="87"/>
      <c r="CE73" s="87"/>
      <c r="CF73" s="87"/>
      <c r="CG73" s="87"/>
      <c r="CH73" s="87"/>
      <c r="CI73" s="87"/>
      <c r="CJ73" s="87"/>
      <c r="CK73" s="87"/>
      <c r="CL73" s="87"/>
      <c r="CM73" s="87"/>
      <c r="CN73" s="87"/>
      <c r="CO73" s="87"/>
      <c r="CP73" s="87"/>
      <c r="CQ73" s="87"/>
    </row>
    <row r="74" spans="1:95" ht="78.75" customHeight="1">
      <c r="A74" s="743"/>
      <c r="B74" s="743"/>
      <c r="C74" s="743"/>
      <c r="D74" s="743"/>
      <c r="E74" s="86"/>
      <c r="F74" s="86"/>
      <c r="G74" s="743"/>
      <c r="H74" s="743"/>
      <c r="I74" s="130" t="s">
        <v>309</v>
      </c>
      <c r="J74" s="764"/>
      <c r="K74" s="743"/>
      <c r="L74" s="743"/>
      <c r="M74" s="889"/>
      <c r="N74" s="889"/>
      <c r="O74" s="889"/>
      <c r="P74" s="889"/>
      <c r="Q74" s="889"/>
      <c r="R74" s="889"/>
      <c r="S74" s="889"/>
      <c r="T74" s="889"/>
      <c r="U74" s="889"/>
      <c r="V74" s="889"/>
      <c r="W74" s="889"/>
      <c r="X74" s="889"/>
      <c r="Y74" s="889"/>
      <c r="Z74" s="889"/>
      <c r="AA74" s="889"/>
      <c r="AB74" s="889"/>
      <c r="AC74" s="889"/>
      <c r="AD74" s="889"/>
      <c r="AE74" s="889"/>
      <c r="AF74" s="743"/>
      <c r="AG74" s="72">
        <v>5</v>
      </c>
      <c r="AH74" s="743"/>
      <c r="AI74" s="743"/>
      <c r="AJ74" s="743"/>
      <c r="AK74" s="73">
        <v>3</v>
      </c>
      <c r="AL74" s="90" t="s">
        <v>453</v>
      </c>
      <c r="AM74" s="134"/>
      <c r="AN74" s="134" t="str">
        <f t="shared" si="16"/>
        <v/>
      </c>
      <c r="AO74" s="134"/>
      <c r="AP74" s="134" t="str">
        <f t="shared" si="17"/>
        <v/>
      </c>
      <c r="AQ74" s="134"/>
      <c r="AR74" s="134" t="str">
        <f t="shared" si="18"/>
        <v/>
      </c>
      <c r="AS74" s="134"/>
      <c r="AT74" s="134" t="str">
        <f t="shared" si="19"/>
        <v/>
      </c>
      <c r="AU74" s="134"/>
      <c r="AV74" s="134" t="str">
        <f t="shared" si="20"/>
        <v/>
      </c>
      <c r="AW74" s="134"/>
      <c r="AX74" s="134" t="str">
        <f t="shared" si="21"/>
        <v/>
      </c>
      <c r="AY74" s="134"/>
      <c r="AZ74" s="134" t="str">
        <f t="shared" si="22"/>
        <v/>
      </c>
      <c r="BA74" s="145"/>
      <c r="BB74" s="134"/>
      <c r="BC74" s="134"/>
      <c r="BD74" s="134"/>
      <c r="BE74" s="146"/>
      <c r="BF74" s="743"/>
      <c r="BG74" s="743"/>
      <c r="BH74" s="743"/>
      <c r="BI74" s="743"/>
      <c r="BJ74" s="743"/>
      <c r="BK74" s="743"/>
      <c r="BL74" s="743"/>
      <c r="BM74" s="743"/>
      <c r="BN74" s="146" t="s">
        <v>314</v>
      </c>
      <c r="BO74" s="563" t="s">
        <v>452</v>
      </c>
      <c r="BP74" s="560" t="s">
        <v>908</v>
      </c>
      <c r="BQ74" s="560" t="s">
        <v>909</v>
      </c>
      <c r="BR74" s="560" t="s">
        <v>910</v>
      </c>
      <c r="BS74" s="560" t="s">
        <v>911</v>
      </c>
      <c r="BT74" s="561">
        <v>45503</v>
      </c>
      <c r="BU74" s="561">
        <v>45656</v>
      </c>
      <c r="BV74" s="562">
        <v>4785</v>
      </c>
      <c r="BW74" s="73"/>
      <c r="BX74" s="87"/>
      <c r="BY74" s="87"/>
      <c r="BZ74" s="87"/>
      <c r="CA74" s="87"/>
      <c r="CB74" s="87"/>
      <c r="CC74" s="87"/>
      <c r="CD74" s="87"/>
      <c r="CE74" s="87"/>
      <c r="CF74" s="87"/>
      <c r="CG74" s="87"/>
      <c r="CH74" s="87"/>
      <c r="CI74" s="87"/>
      <c r="CJ74" s="87"/>
      <c r="CK74" s="87"/>
      <c r="CL74" s="87"/>
      <c r="CM74" s="87"/>
      <c r="CN74" s="87"/>
      <c r="CO74" s="87"/>
      <c r="CP74" s="87"/>
      <c r="CQ74" s="87"/>
    </row>
    <row r="75" spans="1:95" ht="78.75" customHeight="1">
      <c r="A75" s="743"/>
      <c r="B75" s="743"/>
      <c r="C75" s="743"/>
      <c r="D75" s="743"/>
      <c r="E75" s="86"/>
      <c r="F75" s="86"/>
      <c r="G75" s="743"/>
      <c r="H75" s="743"/>
      <c r="I75" s="225" t="s">
        <v>296</v>
      </c>
      <c r="J75" s="764"/>
      <c r="K75" s="743"/>
      <c r="L75" s="743"/>
      <c r="M75" s="889"/>
      <c r="N75" s="889"/>
      <c r="O75" s="889"/>
      <c r="P75" s="889"/>
      <c r="Q75" s="889"/>
      <c r="R75" s="889"/>
      <c r="S75" s="889"/>
      <c r="T75" s="889"/>
      <c r="U75" s="889"/>
      <c r="V75" s="889"/>
      <c r="W75" s="889"/>
      <c r="X75" s="889"/>
      <c r="Y75" s="889"/>
      <c r="Z75" s="889"/>
      <c r="AA75" s="889"/>
      <c r="AB75" s="889"/>
      <c r="AC75" s="889"/>
      <c r="AD75" s="889"/>
      <c r="AE75" s="889"/>
      <c r="AF75" s="743"/>
      <c r="AG75" s="72"/>
      <c r="AH75" s="743"/>
      <c r="AI75" s="743"/>
      <c r="AJ75" s="743"/>
      <c r="AK75" s="73"/>
      <c r="AL75" s="226" t="s">
        <v>308</v>
      </c>
      <c r="AM75" s="134"/>
      <c r="AN75" s="134"/>
      <c r="AO75" s="134"/>
      <c r="AP75" s="134"/>
      <c r="AQ75" s="134"/>
      <c r="AR75" s="134"/>
      <c r="AS75" s="134"/>
      <c r="AT75" s="134"/>
      <c r="AU75" s="134"/>
      <c r="AV75" s="134"/>
      <c r="AW75" s="134"/>
      <c r="AX75" s="134"/>
      <c r="AY75" s="134"/>
      <c r="AZ75" s="134"/>
      <c r="BA75" s="145"/>
      <c r="BB75" s="134"/>
      <c r="BC75" s="134"/>
      <c r="BD75" s="134"/>
      <c r="BE75" s="146"/>
      <c r="BF75" s="743"/>
      <c r="BG75" s="743"/>
      <c r="BH75" s="743"/>
      <c r="BI75" s="743"/>
      <c r="BJ75" s="743"/>
      <c r="BK75" s="743"/>
      <c r="BL75" s="743"/>
      <c r="BM75" s="743"/>
      <c r="BN75" s="146" t="s">
        <v>314</v>
      </c>
      <c r="BO75" s="563" t="s">
        <v>912</v>
      </c>
      <c r="BP75" s="564" t="s">
        <v>913</v>
      </c>
      <c r="BQ75" s="564" t="s">
        <v>914</v>
      </c>
      <c r="BR75" s="564" t="s">
        <v>915</v>
      </c>
      <c r="BS75" s="564" t="s">
        <v>916</v>
      </c>
      <c r="BT75" s="561">
        <v>45444</v>
      </c>
      <c r="BU75" s="561">
        <v>45656</v>
      </c>
      <c r="BV75" s="562">
        <v>4785</v>
      </c>
      <c r="BW75" s="73"/>
      <c r="BX75" s="87"/>
      <c r="BY75" s="87"/>
      <c r="BZ75" s="87"/>
      <c r="CA75" s="87"/>
      <c r="CB75" s="87"/>
      <c r="CC75" s="87"/>
      <c r="CD75" s="87"/>
      <c r="CE75" s="87"/>
      <c r="CF75" s="87"/>
      <c r="CG75" s="87"/>
      <c r="CH75" s="87"/>
      <c r="CI75" s="87"/>
      <c r="CJ75" s="87"/>
      <c r="CK75" s="87"/>
      <c r="CL75" s="87"/>
      <c r="CM75" s="87"/>
      <c r="CN75" s="87"/>
      <c r="CO75" s="87"/>
      <c r="CP75" s="87"/>
      <c r="CQ75" s="87"/>
    </row>
    <row r="76" spans="1:95" ht="78.75" customHeight="1">
      <c r="A76" s="743"/>
      <c r="B76" s="743"/>
      <c r="C76" s="743"/>
      <c r="D76" s="743"/>
      <c r="E76" s="86"/>
      <c r="F76" s="86"/>
      <c r="G76" s="743"/>
      <c r="H76" s="743"/>
      <c r="I76" s="130"/>
      <c r="J76" s="764"/>
      <c r="K76" s="743"/>
      <c r="L76" s="743"/>
      <c r="M76" s="889"/>
      <c r="N76" s="889"/>
      <c r="O76" s="889"/>
      <c r="P76" s="889"/>
      <c r="Q76" s="889"/>
      <c r="R76" s="889"/>
      <c r="S76" s="889"/>
      <c r="T76" s="889"/>
      <c r="U76" s="889"/>
      <c r="V76" s="889"/>
      <c r="W76" s="889"/>
      <c r="X76" s="889"/>
      <c r="Y76" s="889"/>
      <c r="Z76" s="889"/>
      <c r="AA76" s="889"/>
      <c r="AB76" s="889"/>
      <c r="AC76" s="889"/>
      <c r="AD76" s="889"/>
      <c r="AE76" s="889"/>
      <c r="AF76" s="743"/>
      <c r="AG76" s="72">
        <v>5</v>
      </c>
      <c r="AH76" s="743"/>
      <c r="AI76" s="743"/>
      <c r="AJ76" s="743"/>
      <c r="AK76" s="73">
        <v>4</v>
      </c>
      <c r="AL76" s="90" t="s">
        <v>453</v>
      </c>
      <c r="AM76" s="134"/>
      <c r="AN76" s="134" t="str">
        <f t="shared" si="16"/>
        <v/>
      </c>
      <c r="AO76" s="134"/>
      <c r="AP76" s="134" t="str">
        <f t="shared" si="17"/>
        <v/>
      </c>
      <c r="AQ76" s="134"/>
      <c r="AR76" s="134" t="str">
        <f t="shared" si="18"/>
        <v/>
      </c>
      <c r="AS76" s="134"/>
      <c r="AT76" s="134" t="str">
        <f t="shared" si="19"/>
        <v/>
      </c>
      <c r="AU76" s="134"/>
      <c r="AV76" s="134" t="str">
        <f t="shared" si="20"/>
        <v/>
      </c>
      <c r="AW76" s="134"/>
      <c r="AX76" s="134" t="str">
        <f t="shared" si="21"/>
        <v/>
      </c>
      <c r="AY76" s="134"/>
      <c r="AZ76" s="134" t="str">
        <f t="shared" si="22"/>
        <v/>
      </c>
      <c r="BA76" s="145"/>
      <c r="BB76" s="134"/>
      <c r="BC76" s="134"/>
      <c r="BD76" s="134"/>
      <c r="BE76" s="146"/>
      <c r="BF76" s="743"/>
      <c r="BG76" s="743"/>
      <c r="BH76" s="743"/>
      <c r="BI76" s="743"/>
      <c r="BJ76" s="743"/>
      <c r="BK76" s="743"/>
      <c r="BL76" s="743"/>
      <c r="BM76" s="743"/>
      <c r="BN76" s="146" t="s">
        <v>314</v>
      </c>
      <c r="BO76" s="565"/>
      <c r="BP76" s="566"/>
      <c r="BQ76" s="566"/>
      <c r="BR76" s="566"/>
      <c r="BS76" s="566"/>
      <c r="BT76" s="551"/>
      <c r="BU76" s="551"/>
      <c r="BV76" s="567"/>
      <c r="BW76" s="73"/>
      <c r="BX76" s="87"/>
      <c r="BY76" s="87"/>
      <c r="BZ76" s="87"/>
      <c r="CA76" s="87"/>
      <c r="CB76" s="87"/>
      <c r="CC76" s="87"/>
      <c r="CD76" s="87"/>
      <c r="CE76" s="87"/>
      <c r="CF76" s="87"/>
      <c r="CG76" s="87"/>
      <c r="CH76" s="87"/>
      <c r="CI76" s="87"/>
      <c r="CJ76" s="87"/>
      <c r="CK76" s="87"/>
      <c r="CL76" s="87"/>
      <c r="CM76" s="87"/>
      <c r="CN76" s="87"/>
      <c r="CO76" s="87"/>
      <c r="CP76" s="87"/>
      <c r="CQ76" s="87"/>
    </row>
    <row r="77" spans="1:95" ht="379.5">
      <c r="A77" s="89">
        <v>18</v>
      </c>
      <c r="B77" s="89" t="s">
        <v>443</v>
      </c>
      <c r="C77" s="89" t="s">
        <v>442</v>
      </c>
      <c r="D77" s="89" t="s">
        <v>441</v>
      </c>
      <c r="E77" s="86" t="s">
        <v>447</v>
      </c>
      <c r="F77" s="86" t="s">
        <v>446</v>
      </c>
      <c r="G77" s="89" t="s">
        <v>445</v>
      </c>
      <c r="H77" s="89" t="s">
        <v>317</v>
      </c>
      <c r="I77" s="89" t="s">
        <v>301</v>
      </c>
      <c r="J77" s="89">
        <v>4</v>
      </c>
      <c r="K77" s="231" t="s">
        <v>437</v>
      </c>
      <c r="L77" s="232">
        <v>0.8</v>
      </c>
      <c r="M77" s="232" t="s">
        <v>286</v>
      </c>
      <c r="N77" s="232" t="s">
        <v>285</v>
      </c>
      <c r="O77" s="232" t="s">
        <v>286</v>
      </c>
      <c r="P77" s="232" t="s">
        <v>285</v>
      </c>
      <c r="Q77" s="232" t="s">
        <v>285</v>
      </c>
      <c r="R77" s="232" t="s">
        <v>286</v>
      </c>
      <c r="S77" s="232" t="s">
        <v>285</v>
      </c>
      <c r="T77" s="232" t="s">
        <v>285</v>
      </c>
      <c r="U77" s="232" t="s">
        <v>285</v>
      </c>
      <c r="V77" s="232" t="s">
        <v>286</v>
      </c>
      <c r="W77" s="232" t="s">
        <v>286</v>
      </c>
      <c r="X77" s="232" t="s">
        <v>286</v>
      </c>
      <c r="Y77" s="232" t="s">
        <v>286</v>
      </c>
      <c r="Z77" s="232" t="s">
        <v>286</v>
      </c>
      <c r="AA77" s="232" t="s">
        <v>285</v>
      </c>
      <c r="AB77" s="232" t="s">
        <v>285</v>
      </c>
      <c r="AC77" s="232" t="s">
        <v>285</v>
      </c>
      <c r="AD77" s="232" t="s">
        <v>285</v>
      </c>
      <c r="AE77" s="232" t="s">
        <v>285</v>
      </c>
      <c r="AF77" s="233">
        <f>IF(AB77="Si","19",COUNTIF(M77:AE77,"si"))</f>
        <v>8</v>
      </c>
      <c r="AG77" s="72">
        <f>VALUE(IF(AF77&lt;=5,5,IF(AND(AF77&gt;5,AF77&lt;=11),10,IF(AF77&gt;11,20,0))))</f>
        <v>10</v>
      </c>
      <c r="AH77" s="231" t="str">
        <f>IF(AG77=5,"Moderado",IF(AG77=10,"Mayor",IF(AG77=20,"Catastrófico",0)))</f>
        <v>Mayor</v>
      </c>
      <c r="AI77" s="232">
        <v>0.6</v>
      </c>
      <c r="AJ77" s="231" t="str">
        <f>IF(OR(AND(K77="Rara vez",AH77="Moderado"),AND(K77="Improbable",AH77="Moderado")),"Moderado",IF(OR(AND(K77="Rara vez",AH77="Mayor"),AND(K77="Improbable",AH77="Mayor"),AND(K77="Posible",AH77="Moderado"),AND(K77="Probable",AH77="Moderado")),"Alta",IF(OR(AND(K77="Rara vez",AH77="Catastrófico"),AND(K77="Improbable",AH77="Catastrófico"),AND(K77="Posible",AH77="Catastrófico"),AND(K77="Probable",AH77="Catastrófico"),AND(K77="Casi seguro",AH77="Catastrófico"),AND(K77="Posible",AH77="Moderado"),AND(K77="Probable",AH77="Moderado"),AND(K77="Casi seguro",AH77="Moderado"),AND(K77="Posible",AH77="Mayor"),AND(K77="Probable",AH77="Mayor"),AND(K77="Casi seguro",AH77="Mayor")),"Extremo",)))</f>
        <v>Extremo</v>
      </c>
      <c r="AK77" s="156">
        <v>1</v>
      </c>
      <c r="AL77" s="142" t="s">
        <v>444</v>
      </c>
      <c r="AM77" s="134" t="s">
        <v>283</v>
      </c>
      <c r="AN77" s="134">
        <f t="shared" si="16"/>
        <v>15</v>
      </c>
      <c r="AO77" s="134" t="s">
        <v>282</v>
      </c>
      <c r="AP77" s="134">
        <f t="shared" si="17"/>
        <v>15</v>
      </c>
      <c r="AQ77" s="134" t="s">
        <v>281</v>
      </c>
      <c r="AR77" s="134">
        <f t="shared" si="18"/>
        <v>15</v>
      </c>
      <c r="AS77" s="134" t="s">
        <v>280</v>
      </c>
      <c r="AT77" s="134">
        <f t="shared" si="19"/>
        <v>15</v>
      </c>
      <c r="AU77" s="134" t="s">
        <v>279</v>
      </c>
      <c r="AV77" s="134">
        <f t="shared" si="20"/>
        <v>15</v>
      </c>
      <c r="AW77" s="134" t="s">
        <v>278</v>
      </c>
      <c r="AX77" s="134">
        <f t="shared" si="21"/>
        <v>15</v>
      </c>
      <c r="AY77" s="134" t="s">
        <v>277</v>
      </c>
      <c r="AZ77" s="134">
        <f t="shared" si="22"/>
        <v>15</v>
      </c>
      <c r="BA77" s="145">
        <f t="shared" si="38"/>
        <v>105</v>
      </c>
      <c r="BB77" s="134" t="str">
        <f t="shared" si="39"/>
        <v>Fuerte</v>
      </c>
      <c r="BC77" s="134" t="s">
        <v>276</v>
      </c>
      <c r="BD77" s="134">
        <f t="shared" si="40"/>
        <v>100</v>
      </c>
      <c r="BE77" s="146" t="str">
        <f t="shared" si="41"/>
        <v>Fuerte</v>
      </c>
      <c r="BF77" s="146">
        <f>AVERAGE(BD77:BD77)</f>
        <v>100</v>
      </c>
      <c r="BG77" s="146" t="str">
        <f>IF(BF77=100,"Fuerte",IF(AND(BF77&lt;=99, BF77&gt;=50),"Moderado",IF(BF77&lt;50,"Débil")))</f>
        <v>Fuerte</v>
      </c>
      <c r="BH77" s="234">
        <f t="shared" ref="BH77:BH78" si="43">IF(BG77="Fuerte",(J77-2),IF(BG77="Moderado",(J77-1), IF(BG77="Débil",((J77-0)))))</f>
        <v>2</v>
      </c>
      <c r="BI77" s="234" t="str">
        <f>IF(BH77&lt;=0,"Rara vez",IF(BH77=1,"Rara vez",IF(BH77=2,"Improbable",IF(BH77=3,"Posible",IF(BH77=4,"Probable",IF(BH77=5,"Casi Seguro"))))))</f>
        <v>Improbable</v>
      </c>
      <c r="BJ77" s="232">
        <v>0.8</v>
      </c>
      <c r="BK77" s="234" t="str">
        <f>IFERROR(IF(AG77=5,"Moderado",IF(AG77=10,"Mayor",IF(AG77=20,"Catastrófico",0))),"")</f>
        <v>Mayor</v>
      </c>
      <c r="BL77" s="232">
        <f>IF(AH77="","",IF(AH77="Moderado",0.6,IF(AH77="Mayor",0.8,IF(AH77="Catastrófico",1,))))</f>
        <v>0.8</v>
      </c>
      <c r="BM77" s="234" t="str">
        <f>IF(OR(AND(KBI77="Rara vez",BK77="Moderado"),AND(BI77="Improbable",BK77="Moderado")),"Moderado",IF(OR(AND(BI77="Rara vez",BK77="Mayor"),AND(BI77="Improbable",BK77="Mayor"),AND(BI77="Posible",BK77="Moderado"),AND(BI77="Probable",BK77="Moderado")),"Alta",IF(OR(AND(BI77="Rara vez",BK77="Catastrófico"),AND(BI77="Improbable",BK77="Catastrófico"),AND(BI77="Posible",BK77="Catastrófico"),AND(BI77="Probable",BK77="Catastrófico"),AND(BI77="Casi seguro",BK77="Catastrófico"),AND(BI77="Posible",BK77="Moderado"),AND(BI77="Probable",BK77="Moderado"),AND(BI77="Casi seguro",BK77="Moderado"),AND(BI77="Posible",BK77="Mayor"),AND(BI77="Probable",BK77="Mayor"),AND(BI77="Casi seguro",BK77="Mayor")),"Extremo",)))</f>
        <v>Alta</v>
      </c>
      <c r="BN77" s="137" t="s">
        <v>314</v>
      </c>
      <c r="BO77" s="568" t="s">
        <v>1049</v>
      </c>
      <c r="BP77" s="569" t="s">
        <v>918</v>
      </c>
      <c r="BQ77" s="569" t="s">
        <v>919</v>
      </c>
      <c r="BR77" s="569" t="s">
        <v>1050</v>
      </c>
      <c r="BS77" s="569" t="s">
        <v>920</v>
      </c>
      <c r="BT77" s="570" t="s">
        <v>921</v>
      </c>
      <c r="BU77" s="570">
        <v>45657</v>
      </c>
      <c r="BV77" s="461">
        <v>4879</v>
      </c>
      <c r="BW77" s="73"/>
      <c r="BX77" s="87"/>
      <c r="BY77" s="87"/>
      <c r="BZ77" s="87"/>
      <c r="CA77" s="87"/>
      <c r="CB77" s="87"/>
      <c r="CC77" s="87"/>
      <c r="CD77" s="87"/>
      <c r="CE77" s="87"/>
      <c r="CF77" s="87"/>
      <c r="CG77" s="87"/>
      <c r="CH77" s="87"/>
      <c r="CI77" s="87"/>
      <c r="CJ77" s="87"/>
      <c r="CK77" s="87"/>
      <c r="CL77" s="87"/>
      <c r="CM77" s="87"/>
      <c r="CN77" s="87"/>
      <c r="CO77" s="87"/>
      <c r="CP77" s="87"/>
      <c r="CQ77" s="87"/>
    </row>
    <row r="78" spans="1:95" ht="379.5">
      <c r="A78" s="89">
        <v>19</v>
      </c>
      <c r="B78" s="89" t="s">
        <v>443</v>
      </c>
      <c r="C78" s="89" t="s">
        <v>442</v>
      </c>
      <c r="D78" s="89" t="s">
        <v>441</v>
      </c>
      <c r="E78" s="86" t="s">
        <v>440</v>
      </c>
      <c r="F78" s="86" t="s">
        <v>439</v>
      </c>
      <c r="G78" s="89" t="s">
        <v>438</v>
      </c>
      <c r="H78" s="89" t="s">
        <v>317</v>
      </c>
      <c r="I78" s="89" t="s">
        <v>301</v>
      </c>
      <c r="J78" s="89">
        <v>4</v>
      </c>
      <c r="K78" s="231" t="s">
        <v>437</v>
      </c>
      <c r="L78" s="232">
        <v>0.8</v>
      </c>
      <c r="M78" s="232" t="s">
        <v>286</v>
      </c>
      <c r="N78" s="232" t="s">
        <v>286</v>
      </c>
      <c r="O78" s="232" t="s">
        <v>286</v>
      </c>
      <c r="P78" s="232" t="s">
        <v>285</v>
      </c>
      <c r="Q78" s="232" t="s">
        <v>285</v>
      </c>
      <c r="R78" s="232" t="s">
        <v>286</v>
      </c>
      <c r="S78" s="232" t="s">
        <v>286</v>
      </c>
      <c r="T78" s="232" t="s">
        <v>285</v>
      </c>
      <c r="U78" s="232" t="s">
        <v>285</v>
      </c>
      <c r="V78" s="232" t="s">
        <v>285</v>
      </c>
      <c r="W78" s="232" t="s">
        <v>286</v>
      </c>
      <c r="X78" s="232" t="s">
        <v>286</v>
      </c>
      <c r="Y78" s="232" t="s">
        <v>286</v>
      </c>
      <c r="Z78" s="232" t="s">
        <v>285</v>
      </c>
      <c r="AA78" s="232" t="s">
        <v>286</v>
      </c>
      <c r="AB78" s="232" t="s">
        <v>285</v>
      </c>
      <c r="AC78" s="232" t="s">
        <v>285</v>
      </c>
      <c r="AD78" s="232" t="s">
        <v>285</v>
      </c>
      <c r="AE78" s="232" t="s">
        <v>285</v>
      </c>
      <c r="AF78" s="233">
        <f>IF(AB78="Si","19",COUNTIF(M78:AE78,"si"))</f>
        <v>9</v>
      </c>
      <c r="AG78" s="72">
        <f>VALUE(IF(AF78&lt;=5,5,IF(AND(AF78&gt;5,AF78&lt;=11),10,IF(AF78&gt;11,20,0))))</f>
        <v>10</v>
      </c>
      <c r="AH78" s="231" t="str">
        <f>IF(AG78=5,"Moderado",IF(AG78=10,"Mayor",IF(AG78=20,"Catastrófico",0)))</f>
        <v>Mayor</v>
      </c>
      <c r="AI78" s="232">
        <v>0.8</v>
      </c>
      <c r="AJ78" s="231"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Extremo</v>
      </c>
      <c r="AK78" s="156">
        <v>1</v>
      </c>
      <c r="AL78" s="142" t="s">
        <v>436</v>
      </c>
      <c r="AM78" s="134" t="s">
        <v>283</v>
      </c>
      <c r="AN78" s="134">
        <f t="shared" si="16"/>
        <v>15</v>
      </c>
      <c r="AO78" s="134" t="s">
        <v>282</v>
      </c>
      <c r="AP78" s="134">
        <f t="shared" si="17"/>
        <v>15</v>
      </c>
      <c r="AQ78" s="134" t="s">
        <v>281</v>
      </c>
      <c r="AR78" s="134">
        <f t="shared" si="18"/>
        <v>15</v>
      </c>
      <c r="AS78" s="134" t="s">
        <v>280</v>
      </c>
      <c r="AT78" s="134">
        <f t="shared" si="19"/>
        <v>15</v>
      </c>
      <c r="AU78" s="134" t="s">
        <v>279</v>
      </c>
      <c r="AV78" s="134">
        <f t="shared" si="20"/>
        <v>15</v>
      </c>
      <c r="AW78" s="134" t="s">
        <v>278</v>
      </c>
      <c r="AX78" s="134">
        <f t="shared" si="21"/>
        <v>15</v>
      </c>
      <c r="AY78" s="134" t="s">
        <v>277</v>
      </c>
      <c r="AZ78" s="134">
        <f t="shared" si="22"/>
        <v>15</v>
      </c>
      <c r="BA78" s="145">
        <f t="shared" si="38"/>
        <v>105</v>
      </c>
      <c r="BB78" s="134" t="str">
        <f t="shared" si="39"/>
        <v>Fuerte</v>
      </c>
      <c r="BC78" s="134" t="s">
        <v>276</v>
      </c>
      <c r="BD78" s="134">
        <f t="shared" si="40"/>
        <v>100</v>
      </c>
      <c r="BE78" s="146" t="str">
        <f t="shared" si="41"/>
        <v>Fuerte</v>
      </c>
      <c r="BF78" s="146">
        <f>AVERAGE(BD78:BD78)</f>
        <v>100</v>
      </c>
      <c r="BG78" s="146" t="str">
        <f>IF(BF78=100,"Fuerte",IF(AND(BF78&lt;=99, BF78&gt;=50),"Moderado",IF(BF78&lt;50,"Débil")))</f>
        <v>Fuerte</v>
      </c>
      <c r="BH78" s="234">
        <f t="shared" si="43"/>
        <v>2</v>
      </c>
      <c r="BI78" s="234" t="str">
        <f>IF(BH78&lt;=0,"Rara vez",IF(BH78=1,"Rara vez",IF(BH78=2,"Improbable",IF(BH78=3,"Posible",IF(BH78=4,"Probable",IF(BH78=5,"Casi Seguro"))))))</f>
        <v>Improbable</v>
      </c>
      <c r="BJ78" s="232">
        <v>1.8</v>
      </c>
      <c r="BK78" s="234" t="str">
        <f>IFERROR(IF(AG78=5,"Moderado",IF(AG78=10,"Mayor",IF(AG78=20,"Catastrófico",0))),"")</f>
        <v>Mayor</v>
      </c>
      <c r="BL78" s="232">
        <f>IF(AH78="","",IF(AH78="Moderado",0.6,IF(AH78="Mayor",0.8,IF(AH78="Catastrófico",1,))))</f>
        <v>0.8</v>
      </c>
      <c r="BM78" s="234"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137" t="s">
        <v>314</v>
      </c>
      <c r="BO78" s="483" t="s">
        <v>1051</v>
      </c>
      <c r="BP78" s="569" t="s">
        <v>918</v>
      </c>
      <c r="BQ78" s="569" t="s">
        <v>919</v>
      </c>
      <c r="BR78" s="569" t="s">
        <v>1050</v>
      </c>
      <c r="BS78" s="569" t="s">
        <v>920</v>
      </c>
      <c r="BT78" s="570" t="s">
        <v>921</v>
      </c>
      <c r="BU78" s="570">
        <v>45657</v>
      </c>
      <c r="BV78" s="461">
        <v>4879</v>
      </c>
      <c r="BW78" s="73"/>
      <c r="BX78" s="87"/>
      <c r="BY78" s="87"/>
      <c r="BZ78" s="87"/>
      <c r="CA78" s="87"/>
      <c r="CB78" s="87"/>
      <c r="CC78" s="87"/>
      <c r="CD78" s="87"/>
      <c r="CE78" s="87"/>
      <c r="CF78" s="87"/>
      <c r="CG78" s="87"/>
      <c r="CH78" s="87"/>
      <c r="CI78" s="87"/>
      <c r="CJ78" s="87"/>
      <c r="CK78" s="87"/>
      <c r="CL78" s="87"/>
      <c r="CM78" s="87"/>
      <c r="CN78" s="87"/>
      <c r="CO78" s="87"/>
      <c r="CP78" s="87"/>
      <c r="CQ78" s="87"/>
    </row>
    <row r="79" spans="1:95" ht="94.5" customHeight="1">
      <c r="A79" s="759">
        <v>20</v>
      </c>
      <c r="B79" s="759" t="s">
        <v>430</v>
      </c>
      <c r="C79" s="890" t="s">
        <v>429</v>
      </c>
      <c r="D79" s="890" t="s">
        <v>428</v>
      </c>
      <c r="E79" s="86" t="s">
        <v>435</v>
      </c>
      <c r="F79" s="891" t="s">
        <v>434</v>
      </c>
      <c r="G79" s="892" t="s">
        <v>433</v>
      </c>
      <c r="H79" s="759" t="s">
        <v>317</v>
      </c>
      <c r="I79" s="66" t="s">
        <v>301</v>
      </c>
      <c r="J79" s="890">
        <v>1</v>
      </c>
      <c r="K79" s="780" t="str">
        <f>IF(J79&lt;=0,"",IF(J79=1,"Rara vez",IF(J79=2,"Improbable",IF(J79=3,"Posible",IF(J79=4,"Probable",IF(J79=5,"Casi Seguro"))))))</f>
        <v>Rara vez</v>
      </c>
      <c r="L79" s="782">
        <f>IF(K79="","",IF(K79="Rara vez",0.2,IF(K79="Improbable",0.4,IF(K79="Posible",0.6,IF(K79="Probable",0.8,IF(K79="Casi seguro",1,))))))</f>
        <v>0.2</v>
      </c>
      <c r="M79" s="890" t="s">
        <v>286</v>
      </c>
      <c r="N79" s="890" t="s">
        <v>286</v>
      </c>
      <c r="O79" s="890" t="s">
        <v>285</v>
      </c>
      <c r="P79" s="890" t="s">
        <v>285</v>
      </c>
      <c r="Q79" s="890" t="s">
        <v>286</v>
      </c>
      <c r="R79" s="890" t="s">
        <v>286</v>
      </c>
      <c r="S79" s="890" t="s">
        <v>285</v>
      </c>
      <c r="T79" s="890" t="s">
        <v>285</v>
      </c>
      <c r="U79" s="890" t="s">
        <v>285</v>
      </c>
      <c r="V79" s="890" t="s">
        <v>286</v>
      </c>
      <c r="W79" s="890" t="s">
        <v>286</v>
      </c>
      <c r="X79" s="890" t="s">
        <v>286</v>
      </c>
      <c r="Y79" s="890" t="s">
        <v>286</v>
      </c>
      <c r="Z79" s="890" t="s">
        <v>286</v>
      </c>
      <c r="AA79" s="890" t="s">
        <v>285</v>
      </c>
      <c r="AB79" s="890" t="s">
        <v>285</v>
      </c>
      <c r="AC79" s="890" t="s">
        <v>285</v>
      </c>
      <c r="AD79" s="890" t="s">
        <v>285</v>
      </c>
      <c r="AE79" s="890" t="s">
        <v>285</v>
      </c>
      <c r="AF79" s="801">
        <f>IF(AB79="Si","19",COUNTIF(M79:AE80,"si"))</f>
        <v>9</v>
      </c>
      <c r="AG79" s="72">
        <f t="shared" ref="AG79:AG102" si="44">VALUE(IF(AF79&lt;=5,5,IF(AND(AF79&gt;5,AF79&lt;=11),10,IF(AF79&gt;11,20,0))))</f>
        <v>10</v>
      </c>
      <c r="AH79" s="780" t="str">
        <f>IF(AG79=5,"Moderado",IF(AG79=10,"Mayor",IF(AG79=20,"Catastrófico",0)))</f>
        <v>Mayor</v>
      </c>
      <c r="AI79" s="782">
        <f>IF(AH79="","",IF(AH79="Leve",0.2,IF(AH79="Menor",0.4,IF(AH79="Moderado",0.6,IF(AH79="Mayor",0.8,IF(AH79="Catastrófico",1,))))))</f>
        <v>0.8</v>
      </c>
      <c r="AJ79" s="780" t="str">
        <f>IF(OR(AND(K79="Rara vez",AH79="Moderado"),AND(K79="Improbable",AH79="Moderado")),"Moderado",IF(OR(AND(K79="Rara vez",AH79="Mayor"),AND(K79="Improbable",AH79="Mayor"),AND(K79="Posible",AH79="Moderado"),AND(K79="Probable",AH79="Moderado")),"Alta",IF(OR(AND(K79="Rara vez",AH79="Catastrófico"),AND(K79="Improbable",AH79="Catastrófico"),AND(K79="Posible",AH79="Catastrófico"),AND(K79="Probable",AH79="Catastrófico"),AND(K79="Casi seguro",AH79="Catastrófico"),AND(K79="Posible",AH79="Moderado"),AND(K79="Probable",AH79="Moderado"),AND(K79="Casi seguro",AH79="Moderado"),AND(K79="Posible",AH79="Mayor"),AND(K79="Probable",AH79="Mayor"),AND(K79="Casi seguro",AH79="Mayor")),"Extremo",)))</f>
        <v>Alta</v>
      </c>
      <c r="AK79" s="73">
        <v>1</v>
      </c>
      <c r="AL79" s="68" t="s">
        <v>432</v>
      </c>
      <c r="AM79" s="134" t="s">
        <v>283</v>
      </c>
      <c r="AN79" s="134">
        <f t="shared" si="16"/>
        <v>15</v>
      </c>
      <c r="AO79" s="134" t="s">
        <v>282</v>
      </c>
      <c r="AP79" s="134">
        <f t="shared" si="17"/>
        <v>15</v>
      </c>
      <c r="AQ79" s="134" t="s">
        <v>281</v>
      </c>
      <c r="AR79" s="134">
        <f t="shared" si="18"/>
        <v>15</v>
      </c>
      <c r="AS79" s="134" t="s">
        <v>280</v>
      </c>
      <c r="AT79" s="134">
        <f t="shared" si="19"/>
        <v>15</v>
      </c>
      <c r="AU79" s="134" t="s">
        <v>279</v>
      </c>
      <c r="AV79" s="134">
        <f t="shared" si="20"/>
        <v>15</v>
      </c>
      <c r="AW79" s="134" t="s">
        <v>278</v>
      </c>
      <c r="AX79" s="134">
        <f t="shared" si="21"/>
        <v>15</v>
      </c>
      <c r="AY79" s="134" t="s">
        <v>277</v>
      </c>
      <c r="AZ79" s="134">
        <f t="shared" si="22"/>
        <v>15</v>
      </c>
      <c r="BA79" s="145">
        <f>SUM(AN79,AP79,AR79,AT79,AV79,AX79,AZ79)</f>
        <v>105</v>
      </c>
      <c r="BB79" s="134" t="str">
        <f>IF(BA79&gt;=96,"Fuerte",IF(AND(BA79&gt;=86, BA79&lt;96),"Moderado",IF(BA79&lt;86,"Débil")))</f>
        <v>Fuerte</v>
      </c>
      <c r="BC79" s="134" t="s">
        <v>276</v>
      </c>
      <c r="BD79" s="134">
        <f>VALUE(IF(OR(AND(BB79="Fuerte",BC79="Fuerte")),"100",IF(OR(AND(BB79="Fuerte",BC79="Moderado"),AND(BB79="Moderado",BC79="Fuerte"),AND(BB79="Moderado",BC79="Moderado")),"50",IF(OR(AND(BB79="Fuerte",BC79="Débil"),AND(BB79="Moderado",BC79="Débil"),AND(BB79="Débil",BC79="Fuerte"),AND(BB79="Débil",BC79="Moderado"),AND(BB79="Débil",BC79="Débil")),"0",))))</f>
        <v>100</v>
      </c>
      <c r="BE79" s="146" t="str">
        <f>IF(BD79=100,"Fuerte",IF(BD79=50,"Moderado",IF(BD79=0,"Débil")))</f>
        <v>Fuerte</v>
      </c>
      <c r="BF79" s="744">
        <f>AVERAGE(BD79:BD81)</f>
        <v>100</v>
      </c>
      <c r="BG79" s="744" t="str">
        <f>IF(BF79=100,"Fuerte",IF(AND(BF79&lt;=99, BF79&gt;=50),"Moderado",IF(BF79&lt;50,"Débil")))</f>
        <v>Fuerte</v>
      </c>
      <c r="BH79" s="741">
        <f>IF(BG79="Fuerte",(J79-2),IF(BG79="Moderado",(J79-1), IF(BG79="Débil",((J79-0)))))</f>
        <v>-1</v>
      </c>
      <c r="BI79" s="741" t="str">
        <f>IF(BH79&lt;=0,"Rara vez",IF(BH79=1,"Rara vez",IF(BH79=2,"Improbable",IF(BH79=3,"Posible",IF(BH79=4,"Probable",IF(BH79=5,"Casi Seguro"))))))</f>
        <v>Rara vez</v>
      </c>
      <c r="BJ79" s="782">
        <f>IF(BI79="","",IF(BI79="Rara vez",0.2,IF(BI79="Improbable",0.4,IF(BI79="Posible",0.6,IF(BI79="Probable",0.8,IF(BI79="Casi seguro",1,))))))</f>
        <v>0.2</v>
      </c>
      <c r="BK79" s="741" t="str">
        <f>IFERROR(IF(AG79=5,"Moderado",IF(AG79=10,"Mayor",IF(AG79=20,"Catastrófico",0))),"")</f>
        <v>Mayor</v>
      </c>
      <c r="BL79" s="782">
        <f>IF(AH79="","",IF(AH79="Moderado",0.6,IF(AH79="Mayor",0.8,IF(AH79="Catastrófico",1,))))</f>
        <v>0.8</v>
      </c>
      <c r="BM79" s="741" t="str">
        <f>IF(OR(AND(KBI79="Rara vez",BK79="Moderado"),AND(BI79="Improbable",BK79="Moderado")),"Moderado",IF(OR(AND(BI79="Rara vez",BK79="Mayor"),AND(BI79="Improbable",BK79="Mayor"),AND(BI79="Posible",BK79="Moderado"),AND(BI79="Probable",BK79="Moderado")),"Alta",IF(OR(AND(BI79="Rara vez",BK79="Catastrófico"),AND(BI79="Improbable",BK79="Catastrófico"),AND(BI79="Posible",BK79="Catastrófico"),AND(BI79="Probable",BK79="Catastrófico"),AND(BI79="Casi seguro",BK79="Catastrófico"),AND(BI79="Posible",BK79="Moderado"),AND(BI79="Probable",BK79="Moderado"),AND(BI79="Casi seguro",BK79="Moderado"),AND(BI79="Posible",BK79="Mayor"),AND(BI79="Probable",BK79="Mayor"),AND(BI79="Casi seguro",BK79="Mayor")),"Extremo",)))</f>
        <v>Alta</v>
      </c>
      <c r="BN79" s="146" t="s">
        <v>314</v>
      </c>
      <c r="BO79" s="571" t="s">
        <v>431</v>
      </c>
      <c r="BP79" s="572" t="s">
        <v>922</v>
      </c>
      <c r="BQ79" s="572" t="s">
        <v>923</v>
      </c>
      <c r="BR79" s="572" t="s">
        <v>924</v>
      </c>
      <c r="BS79" s="572" t="s">
        <v>925</v>
      </c>
      <c r="BT79" s="485">
        <v>45292</v>
      </c>
      <c r="BU79" s="573">
        <v>45657</v>
      </c>
      <c r="BV79" s="574">
        <v>4768</v>
      </c>
      <c r="BX79" s="87"/>
      <c r="BY79" s="87"/>
      <c r="BZ79" s="87"/>
      <c r="CA79" s="87"/>
      <c r="CB79" s="87"/>
      <c r="CC79" s="87"/>
      <c r="CD79" s="87"/>
      <c r="CE79" s="87"/>
      <c r="CF79" s="87"/>
      <c r="CG79" s="87"/>
      <c r="CH79" s="87"/>
      <c r="CI79" s="87"/>
      <c r="CJ79" s="87"/>
      <c r="CK79" s="87"/>
      <c r="CL79" s="87"/>
      <c r="CM79" s="87"/>
      <c r="CN79" s="87"/>
      <c r="CO79" s="87"/>
      <c r="CP79" s="87"/>
      <c r="CQ79" s="87"/>
    </row>
    <row r="80" spans="1:95" ht="96" customHeight="1">
      <c r="A80" s="743"/>
      <c r="B80" s="743"/>
      <c r="C80" s="845"/>
      <c r="D80" s="845"/>
      <c r="E80" s="86"/>
      <c r="F80" s="743"/>
      <c r="G80" s="845"/>
      <c r="H80" s="743"/>
      <c r="I80" s="66" t="s">
        <v>295</v>
      </c>
      <c r="J80" s="893"/>
      <c r="K80" s="743"/>
      <c r="L80" s="743"/>
      <c r="M80" s="845"/>
      <c r="N80" s="845"/>
      <c r="O80" s="845"/>
      <c r="P80" s="845"/>
      <c r="Q80" s="845"/>
      <c r="R80" s="845"/>
      <c r="S80" s="845"/>
      <c r="T80" s="845"/>
      <c r="U80" s="845"/>
      <c r="V80" s="845"/>
      <c r="W80" s="845"/>
      <c r="X80" s="845"/>
      <c r="Y80" s="845"/>
      <c r="Z80" s="845"/>
      <c r="AA80" s="845"/>
      <c r="AB80" s="845"/>
      <c r="AC80" s="845"/>
      <c r="AD80" s="845"/>
      <c r="AE80" s="845"/>
      <c r="AF80" s="743"/>
      <c r="AG80" s="72">
        <f t="shared" si="44"/>
        <v>5</v>
      </c>
      <c r="AH80" s="743"/>
      <c r="AI80" s="743"/>
      <c r="AJ80" s="743"/>
      <c r="AK80" s="73">
        <v>2</v>
      </c>
      <c r="AL80" s="241" t="s">
        <v>308</v>
      </c>
      <c r="AM80" s="134"/>
      <c r="AN80" s="134" t="str">
        <f t="shared" si="16"/>
        <v/>
      </c>
      <c r="AO80" s="134"/>
      <c r="AP80" s="134" t="str">
        <f t="shared" si="17"/>
        <v/>
      </c>
      <c r="AQ80" s="134"/>
      <c r="AR80" s="134" t="str">
        <f t="shared" si="18"/>
        <v/>
      </c>
      <c r="AS80" s="134"/>
      <c r="AT80" s="134" t="str">
        <f t="shared" si="19"/>
        <v/>
      </c>
      <c r="AU80" s="134"/>
      <c r="AV80" s="134" t="str">
        <f t="shared" si="20"/>
        <v/>
      </c>
      <c r="AW80" s="134"/>
      <c r="AX80" s="134" t="str">
        <f t="shared" si="21"/>
        <v/>
      </c>
      <c r="AY80" s="134"/>
      <c r="AZ80" s="134" t="str">
        <f t="shared" si="22"/>
        <v/>
      </c>
      <c r="BA80" s="145"/>
      <c r="BB80" s="134"/>
      <c r="BC80" s="134"/>
      <c r="BD80" s="134"/>
      <c r="BE80" s="146"/>
      <c r="BF80" s="743"/>
      <c r="BG80" s="743"/>
      <c r="BH80" s="743"/>
      <c r="BI80" s="743"/>
      <c r="BJ80" s="743"/>
      <c r="BK80" s="743"/>
      <c r="BL80" s="743"/>
      <c r="BM80" s="743"/>
      <c r="BN80" s="146"/>
      <c r="BO80" s="575"/>
      <c r="BP80" s="461"/>
      <c r="BQ80" s="461"/>
      <c r="BR80" s="461"/>
      <c r="BS80" s="461"/>
      <c r="BT80" s="485"/>
      <c r="BU80" s="452"/>
      <c r="BV80" s="483"/>
      <c r="BW80" s="114"/>
      <c r="BX80" s="87"/>
      <c r="BY80" s="87"/>
      <c r="BZ80" s="87"/>
      <c r="CA80" s="87"/>
      <c r="CB80" s="87"/>
      <c r="CC80" s="87"/>
      <c r="CD80" s="87"/>
      <c r="CE80" s="87"/>
      <c r="CF80" s="87"/>
      <c r="CG80" s="87"/>
      <c r="CH80" s="87"/>
      <c r="CI80" s="87"/>
      <c r="CJ80" s="87"/>
      <c r="CK80" s="87"/>
      <c r="CL80" s="87"/>
      <c r="CM80" s="87"/>
      <c r="CN80" s="87"/>
      <c r="CO80" s="87"/>
      <c r="CP80" s="87"/>
      <c r="CQ80" s="87"/>
    </row>
    <row r="81" spans="1:95" ht="78.75" customHeight="1">
      <c r="A81" s="743"/>
      <c r="B81" s="743"/>
      <c r="C81" s="845"/>
      <c r="D81" s="845"/>
      <c r="E81" s="86"/>
      <c r="F81" s="743"/>
      <c r="G81" s="845"/>
      <c r="H81" s="743"/>
      <c r="I81" s="235"/>
      <c r="J81" s="893"/>
      <c r="K81" s="743"/>
      <c r="L81" s="743"/>
      <c r="M81" s="845"/>
      <c r="N81" s="845"/>
      <c r="O81" s="845"/>
      <c r="P81" s="845"/>
      <c r="Q81" s="845"/>
      <c r="R81" s="845"/>
      <c r="S81" s="845"/>
      <c r="T81" s="845"/>
      <c r="U81" s="845"/>
      <c r="V81" s="845"/>
      <c r="W81" s="845"/>
      <c r="X81" s="845"/>
      <c r="Y81" s="845"/>
      <c r="Z81" s="845"/>
      <c r="AA81" s="845"/>
      <c r="AB81" s="845"/>
      <c r="AC81" s="845"/>
      <c r="AD81" s="845"/>
      <c r="AE81" s="845"/>
      <c r="AF81" s="743"/>
      <c r="AG81" s="72">
        <f t="shared" si="44"/>
        <v>5</v>
      </c>
      <c r="AH81" s="743"/>
      <c r="AI81" s="743"/>
      <c r="AJ81" s="743"/>
      <c r="AK81" s="73">
        <v>3</v>
      </c>
      <c r="AL81" s="90" t="s">
        <v>308</v>
      </c>
      <c r="AM81" s="134"/>
      <c r="AN81" s="134" t="str">
        <f t="shared" si="16"/>
        <v/>
      </c>
      <c r="AO81" s="134"/>
      <c r="AP81" s="134" t="str">
        <f t="shared" si="17"/>
        <v/>
      </c>
      <c r="AQ81" s="134"/>
      <c r="AR81" s="134" t="str">
        <f t="shared" si="18"/>
        <v/>
      </c>
      <c r="AS81" s="134"/>
      <c r="AT81" s="134" t="str">
        <f t="shared" si="19"/>
        <v/>
      </c>
      <c r="AU81" s="134"/>
      <c r="AV81" s="134" t="str">
        <f t="shared" si="20"/>
        <v/>
      </c>
      <c r="AW81" s="134"/>
      <c r="AX81" s="134" t="str">
        <f t="shared" si="21"/>
        <v/>
      </c>
      <c r="AY81" s="134"/>
      <c r="AZ81" s="134" t="str">
        <f t="shared" si="22"/>
        <v/>
      </c>
      <c r="BA81" s="145"/>
      <c r="BB81" s="134"/>
      <c r="BC81" s="134"/>
      <c r="BD81" s="134"/>
      <c r="BE81" s="146"/>
      <c r="BF81" s="743"/>
      <c r="BG81" s="743"/>
      <c r="BH81" s="743"/>
      <c r="BI81" s="743"/>
      <c r="BJ81" s="743"/>
      <c r="BK81" s="743"/>
      <c r="BL81" s="743"/>
      <c r="BM81" s="743"/>
      <c r="BN81" s="146"/>
      <c r="BO81" s="483"/>
      <c r="BP81" s="483"/>
      <c r="BQ81" s="483"/>
      <c r="BR81" s="483"/>
      <c r="BS81" s="483"/>
      <c r="BT81" s="485"/>
      <c r="BU81" s="485"/>
      <c r="BV81" s="483"/>
      <c r="BW81" s="114"/>
      <c r="BX81" s="87"/>
      <c r="BY81" s="87"/>
      <c r="BZ81" s="87"/>
      <c r="CA81" s="87"/>
      <c r="CB81" s="87"/>
      <c r="CC81" s="87"/>
      <c r="CD81" s="87"/>
      <c r="CE81" s="87"/>
      <c r="CF81" s="87"/>
      <c r="CG81" s="87"/>
      <c r="CH81" s="87"/>
      <c r="CI81" s="87"/>
      <c r="CJ81" s="87"/>
      <c r="CK81" s="87"/>
      <c r="CL81" s="87"/>
      <c r="CM81" s="87"/>
      <c r="CN81" s="87"/>
      <c r="CO81" s="87"/>
      <c r="CP81" s="87"/>
      <c r="CQ81" s="87"/>
    </row>
    <row r="82" spans="1:95" ht="95.25">
      <c r="A82" s="759">
        <v>21</v>
      </c>
      <c r="B82" s="759" t="s">
        <v>430</v>
      </c>
      <c r="C82" s="890" t="s">
        <v>429</v>
      </c>
      <c r="D82" s="890" t="s">
        <v>428</v>
      </c>
      <c r="E82" s="150" t="s">
        <v>427</v>
      </c>
      <c r="F82" s="891" t="s">
        <v>426</v>
      </c>
      <c r="G82" s="892" t="s">
        <v>425</v>
      </c>
      <c r="H82" s="890" t="s">
        <v>317</v>
      </c>
      <c r="I82" s="65" t="s">
        <v>296</v>
      </c>
      <c r="J82" s="890">
        <v>1</v>
      </c>
      <c r="K82" s="780" t="str">
        <f>IF(J82&lt;=0,"",IF(J82=1,"Rara vez",IF(J82=2,"Improbable",IF(J82=3,"Posible",IF(J82=4,"Probable",IF(J82=5,"Casi Seguro"))))))</f>
        <v>Rara vez</v>
      </c>
      <c r="L82" s="782">
        <f>IF(K82="","",IF(K82="Rara vez",0.2,IF(K82="Improbable",0.4,IF(K82="Posible",0.6,IF(K82="Probable",0.8,IF(K82="Casi seguro",1,))))))</f>
        <v>0.2</v>
      </c>
      <c r="M82" s="890" t="s">
        <v>286</v>
      </c>
      <c r="N82" s="890" t="s">
        <v>286</v>
      </c>
      <c r="O82" s="890" t="s">
        <v>285</v>
      </c>
      <c r="P82" s="890" t="s">
        <v>285</v>
      </c>
      <c r="Q82" s="890" t="s">
        <v>286</v>
      </c>
      <c r="R82" s="890" t="s">
        <v>286</v>
      </c>
      <c r="S82" s="890" t="s">
        <v>285</v>
      </c>
      <c r="T82" s="890" t="s">
        <v>285</v>
      </c>
      <c r="U82" s="890" t="s">
        <v>285</v>
      </c>
      <c r="V82" s="890" t="s">
        <v>286</v>
      </c>
      <c r="W82" s="890" t="s">
        <v>286</v>
      </c>
      <c r="X82" s="890" t="s">
        <v>286</v>
      </c>
      <c r="Y82" s="890" t="s">
        <v>286</v>
      </c>
      <c r="Z82" s="890" t="s">
        <v>286</v>
      </c>
      <c r="AA82" s="890" t="s">
        <v>285</v>
      </c>
      <c r="AB82" s="890" t="s">
        <v>285</v>
      </c>
      <c r="AC82" s="890" t="s">
        <v>285</v>
      </c>
      <c r="AD82" s="890" t="s">
        <v>285</v>
      </c>
      <c r="AE82" s="890" t="s">
        <v>285</v>
      </c>
      <c r="AF82" s="801">
        <f>IF(AB82="Si","19",COUNTIF(M82:AE83,"si"))</f>
        <v>9</v>
      </c>
      <c r="AG82" s="72">
        <f t="shared" si="44"/>
        <v>10</v>
      </c>
      <c r="AH82" s="780" t="str">
        <f>IF(AG82=5,"Moderado",IF(AG82=10,"Mayor",IF(AG82=20,"Catastrófico",0)))</f>
        <v>Mayor</v>
      </c>
      <c r="AI82" s="782">
        <f>IF(AH82="","",IF(AH82="Leve",0.2,IF(AH82="Menor",0.4,IF(AH82="Moderado",0.6,IF(AH82="Mayor",0.8,IF(AH82="Catastrófico",1,))))))</f>
        <v>0.8</v>
      </c>
      <c r="AJ82" s="780" t="str">
        <f>IF(OR(AND(K82="Rara vez",AH82="Moderado"),AND(K82="Improbable",AH82="Moderado")),"Moderado",IF(OR(AND(K82="Rara vez",AH82="Mayor"),AND(K82="Improbable",AH82="Mayor"),AND(K82="Posible",AH82="Moderado"),AND(K82="Probable",AH82="Moderado")),"Alta",IF(OR(AND(K82="Rara vez",AH82="Catastrófico"),AND(K82="Improbable",AH82="Catastrófico"),AND(K82="Posible",AH82="Catastrófico"),AND(K82="Probable",AH82="Catastrófico"),AND(K82="Casi seguro",AH82="Catastrófico"),AND(K82="Posible",AH82="Moderado"),AND(K82="Probable",AH82="Moderado"),AND(K82="Casi seguro",AH82="Moderado"),AND(K82="Posible",AH82="Mayor"),AND(K82="Probable",AH82="Mayor"),AND(K82="Casi seguro",AH82="Mayor")),"Extremo",)))</f>
        <v>Alta</v>
      </c>
      <c r="AK82" s="73">
        <v>1</v>
      </c>
      <c r="AL82" s="64" t="s">
        <v>424</v>
      </c>
      <c r="AM82" s="134" t="s">
        <v>283</v>
      </c>
      <c r="AN82" s="134">
        <f t="shared" si="16"/>
        <v>15</v>
      </c>
      <c r="AO82" s="134" t="s">
        <v>282</v>
      </c>
      <c r="AP82" s="134">
        <f t="shared" si="17"/>
        <v>15</v>
      </c>
      <c r="AQ82" s="134" t="s">
        <v>281</v>
      </c>
      <c r="AR82" s="134">
        <f t="shared" si="18"/>
        <v>15</v>
      </c>
      <c r="AS82" s="134" t="s">
        <v>315</v>
      </c>
      <c r="AT82" s="134">
        <f t="shared" si="19"/>
        <v>10</v>
      </c>
      <c r="AU82" s="134" t="s">
        <v>279</v>
      </c>
      <c r="AV82" s="134">
        <f t="shared" si="20"/>
        <v>15</v>
      </c>
      <c r="AW82" s="134" t="s">
        <v>278</v>
      </c>
      <c r="AX82" s="134">
        <f t="shared" si="21"/>
        <v>15</v>
      </c>
      <c r="AY82" s="134" t="s">
        <v>277</v>
      </c>
      <c r="AZ82" s="134">
        <f t="shared" si="22"/>
        <v>15</v>
      </c>
      <c r="BA82" s="145">
        <f t="shared" ref="BA82:BA84" si="45">SUM(AN82,AP82,AR82,AT82,AV82,AX82,AZ82)</f>
        <v>100</v>
      </c>
      <c r="BB82" s="134" t="str">
        <f t="shared" ref="BB82:BB84" si="46">IF(BA82&gt;=96,"Fuerte",IF(AND(BA82&gt;=86, BA82&lt;96),"Moderado",IF(BA82&lt;86,"Débil")))</f>
        <v>Fuerte</v>
      </c>
      <c r="BC82" s="134" t="s">
        <v>276</v>
      </c>
      <c r="BD82" s="134">
        <f t="shared" ref="BD82:BD84" si="47">VALUE(IF(OR(AND(BB82="Fuerte",BC82="Fuerte")),"100",IF(OR(AND(BB82="Fuerte",BC82="Moderado"),AND(BB82="Moderado",BC82="Fuerte"),AND(BB82="Moderado",BC82="Moderado")),"50",IF(OR(AND(BB82="Fuerte",BC82="Débil"),AND(BB82="Moderado",BC82="Débil"),AND(BB82="Débil",BC82="Fuerte"),AND(BB82="Débil",BC82="Moderado"),AND(BB82="Débil",BC82="Débil")),"0",))))</f>
        <v>100</v>
      </c>
      <c r="BE82" s="146" t="str">
        <f t="shared" ref="BE82:BE84" si="48">IF(BD82=100,"Fuerte",IF(BD82=50,"Moderado",IF(BD82=0,"Débil")))</f>
        <v>Fuerte</v>
      </c>
      <c r="BF82" s="744">
        <f>AVERAGE(BD82:BD86)</f>
        <v>100</v>
      </c>
      <c r="BG82" s="744" t="str">
        <f>IF(BF82=100,"Fuerte",IF(AND(BF82&lt;=99, BF82&gt;=50),"Moderado",IF(BF82&lt;50,"Débil")))</f>
        <v>Fuerte</v>
      </c>
      <c r="BH82" s="741">
        <f>IF(BG82="Fuerte",(J82-2),IF(BG82="Moderado",(J82-1), IF(BG82="Débil",((J82-0)))))</f>
        <v>-1</v>
      </c>
      <c r="BI82" s="741" t="str">
        <f>IF(BH82&lt;=0,"Rara vez",IF(BH82=1,"Rara vez",IF(BH82=2,"Improbable",IF(BH82=3,"Posible",IF(BH82=4,"Probable",IF(BH82=5,"Casi Seguro"))))))</f>
        <v>Rara vez</v>
      </c>
      <c r="BJ82" s="782">
        <f>IF(BI82="","",IF(BI82="Rara vez",0.2,IF(BI82="Improbable",0.4,IF(BI82="Posible",0.6,IF(BI82="Probable",0.8,IF(BI82="Casi seguro",1,))))))</f>
        <v>0.2</v>
      </c>
      <c r="BK82" s="741" t="str">
        <f>IFERROR(IF(AG82=5,"Moderado",IF(AG82=10,"Mayor",IF(AG82=20,"Catastrófico",0))),"")</f>
        <v>Mayor</v>
      </c>
      <c r="BL82" s="782">
        <f>IF(AH82="","",IF(AH82="Moderado",0.6,IF(AH82="Mayor",0.8,IF(AH82="Catastrófico",1,))))</f>
        <v>0.8</v>
      </c>
      <c r="BM82" s="741" t="str">
        <f>IF(OR(AND(KBI82="Rara vez",BK82="Moderado"),AND(BI82="Improbable",BK82="Moderado")),"Moderado",IF(OR(AND(BI82="Rara vez",BK82="Mayor"),AND(BI82="Improbable",BK82="Mayor"),AND(BI82="Posible",BK82="Moderado"),AND(BI82="Probable",BK82="Moderado")),"Alta",IF(OR(AND(BI82="Rara vez",BK82="Catastrófico"),AND(BI82="Improbable",BK82="Catastrófico"),AND(BI82="Posible",BK82="Catastrófico"),AND(BI82="Probable",BK82="Catastrófico"),AND(BI82="Casi seguro",BK82="Catastrófico"),AND(BI82="Posible",BK82="Moderado"),AND(BI82="Probable",BK82="Moderado"),AND(BI82="Casi seguro",BK82="Moderado"),AND(BI82="Posible",BK82="Mayor"),AND(BI82="Probable",BK82="Mayor"),AND(BI82="Casi seguro",BK82="Mayor")),"Extremo",)))</f>
        <v>Alta</v>
      </c>
      <c r="BN82" s="146" t="s">
        <v>314</v>
      </c>
      <c r="BO82" s="894" t="s">
        <v>423</v>
      </c>
      <c r="BP82" s="894" t="s">
        <v>922</v>
      </c>
      <c r="BQ82" s="894" t="s">
        <v>923</v>
      </c>
      <c r="BR82" s="894" t="s">
        <v>924</v>
      </c>
      <c r="BS82" s="894" t="s">
        <v>925</v>
      </c>
      <c r="BT82" s="897">
        <v>45292</v>
      </c>
      <c r="BU82" s="897">
        <v>45657</v>
      </c>
      <c r="BV82" s="900">
        <v>4769</v>
      </c>
      <c r="BW82" s="114"/>
      <c r="BX82" s="87"/>
      <c r="BY82" s="87"/>
      <c r="BZ82" s="87"/>
      <c r="CA82" s="87"/>
      <c r="CB82" s="87"/>
      <c r="CC82" s="87"/>
      <c r="CD82" s="87"/>
      <c r="CE82" s="87"/>
      <c r="CF82" s="87"/>
      <c r="CG82" s="87"/>
      <c r="CH82" s="87"/>
      <c r="CI82" s="87"/>
      <c r="CJ82" s="87"/>
      <c r="CK82" s="87"/>
      <c r="CL82" s="87"/>
      <c r="CM82" s="87"/>
      <c r="CN82" s="87"/>
      <c r="CO82" s="87"/>
      <c r="CP82" s="87"/>
      <c r="CQ82" s="87"/>
    </row>
    <row r="83" spans="1:95" ht="64.5" customHeight="1">
      <c r="A83" s="743"/>
      <c r="B83" s="743"/>
      <c r="C83" s="845"/>
      <c r="D83" s="845"/>
      <c r="E83" s="86" t="s">
        <v>422</v>
      </c>
      <c r="F83" s="743"/>
      <c r="G83" s="845"/>
      <c r="H83" s="845"/>
      <c r="I83" s="62" t="s">
        <v>301</v>
      </c>
      <c r="J83" s="893"/>
      <c r="K83" s="743"/>
      <c r="L83" s="743"/>
      <c r="M83" s="845"/>
      <c r="N83" s="845"/>
      <c r="O83" s="845"/>
      <c r="P83" s="845"/>
      <c r="Q83" s="845"/>
      <c r="R83" s="845"/>
      <c r="S83" s="845"/>
      <c r="T83" s="845"/>
      <c r="U83" s="845"/>
      <c r="V83" s="845"/>
      <c r="W83" s="845"/>
      <c r="X83" s="845"/>
      <c r="Y83" s="845"/>
      <c r="Z83" s="845"/>
      <c r="AA83" s="845"/>
      <c r="AB83" s="845"/>
      <c r="AC83" s="845"/>
      <c r="AD83" s="845"/>
      <c r="AE83" s="845"/>
      <c r="AF83" s="743"/>
      <c r="AG83" s="72">
        <f t="shared" si="44"/>
        <v>5</v>
      </c>
      <c r="AH83" s="743"/>
      <c r="AI83" s="743"/>
      <c r="AJ83" s="743"/>
      <c r="AK83" s="73">
        <v>2</v>
      </c>
      <c r="AL83" s="64" t="s">
        <v>421</v>
      </c>
      <c r="AM83" s="134" t="s">
        <v>283</v>
      </c>
      <c r="AN83" s="134">
        <f t="shared" si="16"/>
        <v>15</v>
      </c>
      <c r="AO83" s="134" t="s">
        <v>282</v>
      </c>
      <c r="AP83" s="134">
        <f t="shared" si="17"/>
        <v>15</v>
      </c>
      <c r="AQ83" s="134" t="s">
        <v>281</v>
      </c>
      <c r="AR83" s="134">
        <f t="shared" si="18"/>
        <v>15</v>
      </c>
      <c r="AS83" s="134" t="s">
        <v>280</v>
      </c>
      <c r="AT83" s="134">
        <f t="shared" si="19"/>
        <v>15</v>
      </c>
      <c r="AU83" s="134" t="s">
        <v>279</v>
      </c>
      <c r="AV83" s="134">
        <f t="shared" si="20"/>
        <v>15</v>
      </c>
      <c r="AW83" s="134" t="s">
        <v>278</v>
      </c>
      <c r="AX83" s="134">
        <f t="shared" si="21"/>
        <v>15</v>
      </c>
      <c r="AY83" s="134" t="s">
        <v>277</v>
      </c>
      <c r="AZ83" s="134">
        <f t="shared" si="22"/>
        <v>15</v>
      </c>
      <c r="BA83" s="145">
        <f t="shared" si="45"/>
        <v>105</v>
      </c>
      <c r="BB83" s="134" t="str">
        <f t="shared" si="46"/>
        <v>Fuerte</v>
      </c>
      <c r="BC83" s="134" t="s">
        <v>276</v>
      </c>
      <c r="BD83" s="134">
        <f t="shared" si="47"/>
        <v>100</v>
      </c>
      <c r="BE83" s="146" t="str">
        <f t="shared" si="48"/>
        <v>Fuerte</v>
      </c>
      <c r="BF83" s="743"/>
      <c r="BG83" s="743"/>
      <c r="BH83" s="743"/>
      <c r="BI83" s="743"/>
      <c r="BJ83" s="743"/>
      <c r="BK83" s="743"/>
      <c r="BL83" s="743"/>
      <c r="BM83" s="743"/>
      <c r="BN83" s="146" t="s">
        <v>314</v>
      </c>
      <c r="BO83" s="895"/>
      <c r="BP83" s="895"/>
      <c r="BQ83" s="895"/>
      <c r="BR83" s="895"/>
      <c r="BS83" s="895"/>
      <c r="BT83" s="898"/>
      <c r="BU83" s="898"/>
      <c r="BV83" s="901"/>
      <c r="BW83" s="114"/>
      <c r="BX83" s="87"/>
      <c r="BY83" s="87"/>
      <c r="BZ83" s="87"/>
      <c r="CA83" s="87"/>
      <c r="CB83" s="87"/>
      <c r="CC83" s="87"/>
      <c r="CD83" s="87"/>
      <c r="CE83" s="87"/>
      <c r="CF83" s="87"/>
      <c r="CG83" s="87"/>
      <c r="CH83" s="87"/>
      <c r="CI83" s="87"/>
      <c r="CJ83" s="87"/>
      <c r="CK83" s="87"/>
      <c r="CL83" s="87"/>
      <c r="CM83" s="87"/>
      <c r="CN83" s="87"/>
      <c r="CO83" s="87"/>
      <c r="CP83" s="87"/>
      <c r="CQ83" s="87"/>
    </row>
    <row r="84" spans="1:95" ht="57" customHeight="1">
      <c r="A84" s="743"/>
      <c r="B84" s="743"/>
      <c r="C84" s="845"/>
      <c r="D84" s="845"/>
      <c r="E84" s="86" t="s">
        <v>420</v>
      </c>
      <c r="F84" s="743"/>
      <c r="G84" s="845"/>
      <c r="H84" s="845"/>
      <c r="I84" s="62" t="s">
        <v>295</v>
      </c>
      <c r="J84" s="893"/>
      <c r="K84" s="743"/>
      <c r="L84" s="743"/>
      <c r="M84" s="845"/>
      <c r="N84" s="845"/>
      <c r="O84" s="845"/>
      <c r="P84" s="845"/>
      <c r="Q84" s="845"/>
      <c r="R84" s="845"/>
      <c r="S84" s="845"/>
      <c r="T84" s="845"/>
      <c r="U84" s="845"/>
      <c r="V84" s="845"/>
      <c r="W84" s="845"/>
      <c r="X84" s="845"/>
      <c r="Y84" s="845"/>
      <c r="Z84" s="845"/>
      <c r="AA84" s="845"/>
      <c r="AB84" s="845"/>
      <c r="AC84" s="845"/>
      <c r="AD84" s="845"/>
      <c r="AE84" s="845"/>
      <c r="AF84" s="743"/>
      <c r="AG84" s="72">
        <f t="shared" si="44"/>
        <v>5</v>
      </c>
      <c r="AH84" s="743"/>
      <c r="AI84" s="743"/>
      <c r="AJ84" s="743"/>
      <c r="AK84" s="73">
        <v>3</v>
      </c>
      <c r="AL84" s="63" t="s">
        <v>419</v>
      </c>
      <c r="AM84" s="134" t="s">
        <v>283</v>
      </c>
      <c r="AN84" s="134">
        <f t="shared" si="16"/>
        <v>15</v>
      </c>
      <c r="AO84" s="134" t="s">
        <v>282</v>
      </c>
      <c r="AP84" s="134">
        <f t="shared" si="17"/>
        <v>15</v>
      </c>
      <c r="AQ84" s="134" t="s">
        <v>281</v>
      </c>
      <c r="AR84" s="134">
        <f t="shared" si="18"/>
        <v>15</v>
      </c>
      <c r="AS84" s="134" t="s">
        <v>280</v>
      </c>
      <c r="AT84" s="134">
        <f t="shared" si="19"/>
        <v>15</v>
      </c>
      <c r="AU84" s="134" t="s">
        <v>279</v>
      </c>
      <c r="AV84" s="134">
        <f t="shared" si="20"/>
        <v>15</v>
      </c>
      <c r="AW84" s="134" t="s">
        <v>278</v>
      </c>
      <c r="AX84" s="134">
        <f t="shared" si="21"/>
        <v>15</v>
      </c>
      <c r="AY84" s="134" t="s">
        <v>277</v>
      </c>
      <c r="AZ84" s="134">
        <f t="shared" si="22"/>
        <v>15</v>
      </c>
      <c r="BA84" s="145">
        <f t="shared" si="45"/>
        <v>105</v>
      </c>
      <c r="BB84" s="134" t="str">
        <f t="shared" si="46"/>
        <v>Fuerte</v>
      </c>
      <c r="BC84" s="134" t="s">
        <v>276</v>
      </c>
      <c r="BD84" s="134">
        <f t="shared" si="47"/>
        <v>100</v>
      </c>
      <c r="BE84" s="146" t="str">
        <f t="shared" si="48"/>
        <v>Fuerte</v>
      </c>
      <c r="BF84" s="743"/>
      <c r="BG84" s="743"/>
      <c r="BH84" s="743"/>
      <c r="BI84" s="743"/>
      <c r="BJ84" s="743"/>
      <c r="BK84" s="743"/>
      <c r="BL84" s="743"/>
      <c r="BM84" s="743"/>
      <c r="BN84" s="146" t="s">
        <v>314</v>
      </c>
      <c r="BO84" s="896"/>
      <c r="BP84" s="896"/>
      <c r="BQ84" s="896"/>
      <c r="BR84" s="896"/>
      <c r="BS84" s="896"/>
      <c r="BT84" s="899"/>
      <c r="BU84" s="899"/>
      <c r="BV84" s="902"/>
      <c r="BW84" s="114"/>
      <c r="BX84" s="87"/>
      <c r="BY84" s="87"/>
      <c r="BZ84" s="87"/>
      <c r="CA84" s="87"/>
      <c r="CB84" s="87"/>
      <c r="CC84" s="87"/>
      <c r="CD84" s="87"/>
      <c r="CE84" s="87"/>
      <c r="CF84" s="87"/>
      <c r="CG84" s="87"/>
      <c r="CH84" s="87"/>
      <c r="CI84" s="87"/>
      <c r="CJ84" s="87"/>
      <c r="CK84" s="87"/>
      <c r="CL84" s="87"/>
      <c r="CM84" s="87"/>
      <c r="CN84" s="87"/>
      <c r="CO84" s="87"/>
      <c r="CP84" s="87"/>
      <c r="CQ84" s="87"/>
    </row>
    <row r="85" spans="1:95" ht="42.75" customHeight="1">
      <c r="A85" s="743"/>
      <c r="B85" s="743"/>
      <c r="C85" s="845"/>
      <c r="D85" s="845"/>
      <c r="E85" s="86" t="s">
        <v>418</v>
      </c>
      <c r="F85" s="743"/>
      <c r="G85" s="845"/>
      <c r="H85" s="845"/>
      <c r="I85" s="62" t="s">
        <v>340</v>
      </c>
      <c r="J85" s="893"/>
      <c r="K85" s="743"/>
      <c r="L85" s="743"/>
      <c r="M85" s="845"/>
      <c r="N85" s="845"/>
      <c r="O85" s="845"/>
      <c r="P85" s="845"/>
      <c r="Q85" s="845"/>
      <c r="R85" s="845"/>
      <c r="S85" s="845"/>
      <c r="T85" s="845"/>
      <c r="U85" s="845"/>
      <c r="V85" s="845"/>
      <c r="W85" s="845"/>
      <c r="X85" s="845"/>
      <c r="Y85" s="845"/>
      <c r="Z85" s="845"/>
      <c r="AA85" s="845"/>
      <c r="AB85" s="845"/>
      <c r="AC85" s="845"/>
      <c r="AD85" s="845"/>
      <c r="AE85" s="845"/>
      <c r="AF85" s="743"/>
      <c r="AG85" s="72">
        <f t="shared" si="44"/>
        <v>5</v>
      </c>
      <c r="AH85" s="743"/>
      <c r="AI85" s="743"/>
      <c r="AJ85" s="743"/>
      <c r="AK85" s="73">
        <v>4</v>
      </c>
      <c r="AL85" s="90" t="s">
        <v>308</v>
      </c>
      <c r="AM85" s="134"/>
      <c r="AN85" s="134" t="str">
        <f t="shared" si="16"/>
        <v/>
      </c>
      <c r="AO85" s="134"/>
      <c r="AP85" s="134" t="str">
        <f t="shared" si="17"/>
        <v/>
      </c>
      <c r="AQ85" s="134"/>
      <c r="AR85" s="134" t="str">
        <f t="shared" si="18"/>
        <v/>
      </c>
      <c r="AS85" s="134"/>
      <c r="AT85" s="134" t="str">
        <f t="shared" si="19"/>
        <v/>
      </c>
      <c r="AU85" s="134"/>
      <c r="AV85" s="134" t="str">
        <f t="shared" si="20"/>
        <v/>
      </c>
      <c r="AW85" s="134"/>
      <c r="AX85" s="134" t="str">
        <f t="shared" si="21"/>
        <v/>
      </c>
      <c r="AY85" s="134"/>
      <c r="AZ85" s="134" t="str">
        <f t="shared" si="22"/>
        <v/>
      </c>
      <c r="BA85" s="145"/>
      <c r="BB85" s="134"/>
      <c r="BC85" s="134"/>
      <c r="BD85" s="134"/>
      <c r="BE85" s="146"/>
      <c r="BF85" s="743"/>
      <c r="BG85" s="743"/>
      <c r="BH85" s="743"/>
      <c r="BI85" s="743"/>
      <c r="BJ85" s="743"/>
      <c r="BK85" s="743"/>
      <c r="BL85" s="743"/>
      <c r="BM85" s="743"/>
      <c r="BN85" s="146"/>
      <c r="BO85" s="483"/>
      <c r="BP85" s="483"/>
      <c r="BQ85" s="483"/>
      <c r="BR85" s="483"/>
      <c r="BS85" s="483"/>
      <c r="BT85" s="485"/>
      <c r="BU85" s="485"/>
      <c r="BV85" s="483"/>
      <c r="BW85" s="114"/>
      <c r="BX85" s="87"/>
      <c r="BY85" s="87"/>
      <c r="BZ85" s="87"/>
      <c r="CA85" s="87"/>
      <c r="CB85" s="87"/>
      <c r="CC85" s="87"/>
      <c r="CD85" s="87"/>
      <c r="CE85" s="87"/>
      <c r="CF85" s="87"/>
      <c r="CG85" s="87"/>
      <c r="CH85" s="87"/>
      <c r="CI85" s="87"/>
      <c r="CJ85" s="87"/>
      <c r="CK85" s="87"/>
      <c r="CL85" s="87"/>
      <c r="CM85" s="87"/>
      <c r="CN85" s="87"/>
      <c r="CO85" s="87"/>
      <c r="CP85" s="87"/>
      <c r="CQ85" s="87"/>
    </row>
    <row r="86" spans="1:95" ht="49.5" customHeight="1">
      <c r="A86" s="743"/>
      <c r="B86" s="743"/>
      <c r="C86" s="845"/>
      <c r="D86" s="845"/>
      <c r="E86" s="86"/>
      <c r="F86" s="743"/>
      <c r="G86" s="845"/>
      <c r="H86" s="845"/>
      <c r="I86" s="235"/>
      <c r="J86" s="893"/>
      <c r="K86" s="743"/>
      <c r="L86" s="743"/>
      <c r="M86" s="845"/>
      <c r="N86" s="845"/>
      <c r="O86" s="845"/>
      <c r="P86" s="845"/>
      <c r="Q86" s="845"/>
      <c r="R86" s="845"/>
      <c r="S86" s="845"/>
      <c r="T86" s="845"/>
      <c r="U86" s="845"/>
      <c r="V86" s="845"/>
      <c r="W86" s="845"/>
      <c r="X86" s="845"/>
      <c r="Y86" s="845"/>
      <c r="Z86" s="845"/>
      <c r="AA86" s="845"/>
      <c r="AB86" s="845"/>
      <c r="AC86" s="845"/>
      <c r="AD86" s="845"/>
      <c r="AE86" s="845"/>
      <c r="AF86" s="743"/>
      <c r="AG86" s="72">
        <f t="shared" si="44"/>
        <v>5</v>
      </c>
      <c r="AH86" s="743"/>
      <c r="AI86" s="743"/>
      <c r="AJ86" s="743"/>
      <c r="AK86" s="73">
        <v>5</v>
      </c>
      <c r="AL86" s="90" t="s">
        <v>308</v>
      </c>
      <c r="AM86" s="134"/>
      <c r="AN86" s="134" t="str">
        <f t="shared" si="16"/>
        <v/>
      </c>
      <c r="AO86" s="134"/>
      <c r="AP86" s="134" t="str">
        <f t="shared" si="17"/>
        <v/>
      </c>
      <c r="AQ86" s="134"/>
      <c r="AR86" s="134" t="str">
        <f t="shared" si="18"/>
        <v/>
      </c>
      <c r="AS86" s="134"/>
      <c r="AT86" s="134" t="str">
        <f t="shared" si="19"/>
        <v/>
      </c>
      <c r="AU86" s="134"/>
      <c r="AV86" s="134" t="str">
        <f t="shared" si="20"/>
        <v/>
      </c>
      <c r="AW86" s="134"/>
      <c r="AX86" s="134" t="str">
        <f t="shared" si="21"/>
        <v/>
      </c>
      <c r="AY86" s="134"/>
      <c r="AZ86" s="134" t="str">
        <f t="shared" si="22"/>
        <v/>
      </c>
      <c r="BA86" s="145"/>
      <c r="BB86" s="134"/>
      <c r="BC86" s="134"/>
      <c r="BD86" s="134"/>
      <c r="BE86" s="146"/>
      <c r="BF86" s="743"/>
      <c r="BG86" s="743"/>
      <c r="BH86" s="743"/>
      <c r="BI86" s="743"/>
      <c r="BJ86" s="743"/>
      <c r="BK86" s="743"/>
      <c r="BL86" s="743"/>
      <c r="BM86" s="743"/>
      <c r="BN86" s="146"/>
      <c r="BO86" s="483"/>
      <c r="BP86" s="483"/>
      <c r="BQ86" s="483"/>
      <c r="BR86" s="483"/>
      <c r="BS86" s="483"/>
      <c r="BT86" s="485"/>
      <c r="BU86" s="485"/>
      <c r="BV86" s="483"/>
      <c r="BW86" s="114"/>
      <c r="BX86" s="87"/>
      <c r="BY86" s="87"/>
      <c r="BZ86" s="87"/>
      <c r="CA86" s="87"/>
      <c r="CB86" s="87"/>
      <c r="CC86" s="87"/>
      <c r="CD86" s="87"/>
      <c r="CE86" s="87"/>
      <c r="CF86" s="87"/>
      <c r="CG86" s="87"/>
      <c r="CH86" s="87"/>
      <c r="CI86" s="87"/>
      <c r="CJ86" s="87"/>
      <c r="CK86" s="87"/>
      <c r="CL86" s="87"/>
      <c r="CM86" s="87"/>
      <c r="CN86" s="87"/>
      <c r="CO86" s="87"/>
      <c r="CP86" s="87"/>
      <c r="CQ86" s="87"/>
    </row>
    <row r="87" spans="1:95" ht="100.35" customHeight="1">
      <c r="A87" s="759">
        <v>22</v>
      </c>
      <c r="B87" s="759" t="s">
        <v>417</v>
      </c>
      <c r="C87" s="890" t="s">
        <v>416</v>
      </c>
      <c r="D87" s="890" t="s">
        <v>415</v>
      </c>
      <c r="E87" s="215" t="s">
        <v>414</v>
      </c>
      <c r="F87" s="215" t="s">
        <v>413</v>
      </c>
      <c r="G87" s="759" t="s">
        <v>412</v>
      </c>
      <c r="H87" s="759" t="s">
        <v>317</v>
      </c>
      <c r="I87" s="235" t="s">
        <v>295</v>
      </c>
      <c r="J87" s="759">
        <v>1</v>
      </c>
      <c r="K87" s="780" t="str">
        <f>IF(J87&lt;=0,"",IF(J87=1,"Rara vez",IF(J87=2,"Improbable",IF(J87=3,"Posible",IF(J87=4,"Probable",IF(J87=5,"Casi Seguro"))))))</f>
        <v>Rara vez</v>
      </c>
      <c r="L87" s="782">
        <f>IF(K87="","",IF(K87="Rara vez",0.2,IF(K87="Improbable",0.4,IF(K87="Posible",0.6,IF(K87="Probable",0.8,IF(K87="Casi seguro",1,))))))</f>
        <v>0.2</v>
      </c>
      <c r="M87" s="890" t="s">
        <v>286</v>
      </c>
      <c r="N87" s="890" t="s">
        <v>286</v>
      </c>
      <c r="O87" s="890" t="s">
        <v>286</v>
      </c>
      <c r="P87" s="890" t="s">
        <v>286</v>
      </c>
      <c r="Q87" s="890" t="s">
        <v>286</v>
      </c>
      <c r="R87" s="890" t="s">
        <v>286</v>
      </c>
      <c r="S87" s="890" t="s">
        <v>285</v>
      </c>
      <c r="T87" s="890" t="s">
        <v>286</v>
      </c>
      <c r="U87" s="890" t="s">
        <v>285</v>
      </c>
      <c r="V87" s="890" t="s">
        <v>286</v>
      </c>
      <c r="W87" s="890" t="s">
        <v>286</v>
      </c>
      <c r="X87" s="890" t="s">
        <v>286</v>
      </c>
      <c r="Y87" s="890" t="s">
        <v>286</v>
      </c>
      <c r="Z87" s="890" t="s">
        <v>286</v>
      </c>
      <c r="AA87" s="890" t="s">
        <v>286</v>
      </c>
      <c r="AB87" s="890" t="s">
        <v>285</v>
      </c>
      <c r="AC87" s="890" t="s">
        <v>286</v>
      </c>
      <c r="AD87" s="890" t="s">
        <v>285</v>
      </c>
      <c r="AE87" s="890" t="s">
        <v>285</v>
      </c>
      <c r="AF87" s="801">
        <f>IF(AB87="Si","19",COUNTIF(M87:AE88,"si"))</f>
        <v>14</v>
      </c>
      <c r="AG87" s="72">
        <f t="shared" si="44"/>
        <v>20</v>
      </c>
      <c r="AH87" s="780" t="str">
        <f>IF(AG87=5,"Moderado",IF(AG87=10,"Mayor",IF(AG87=20,"Catastrófico",0)))</f>
        <v>Catastrófico</v>
      </c>
      <c r="AI87" s="782">
        <f>IF(AH87="","",IF(AH87="Leve",0.2,IF(AH87="Menor",0.4,IF(AH87="Moderado",0.6,IF(AH87="Mayor",0.8,IF(AH87="Catastrófico",1,))))))</f>
        <v>1</v>
      </c>
      <c r="AJ87" s="780"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Extremo</v>
      </c>
      <c r="AK87" s="73">
        <v>1</v>
      </c>
      <c r="AL87" s="143" t="s">
        <v>411</v>
      </c>
      <c r="AM87" s="134" t="s">
        <v>283</v>
      </c>
      <c r="AN87" s="134">
        <f t="shared" ref="AN87:AN102" si="49">IF(AM87="","",IF(AM87="Asignado",15,IF(AM87="No asignado",0,)))</f>
        <v>15</v>
      </c>
      <c r="AO87" s="134" t="s">
        <v>282</v>
      </c>
      <c r="AP87" s="134">
        <f t="shared" ref="AP87:AP102" si="50">IF(AO87="","",IF(AO87="Adecuado",15,IF(AO87="Inadecuado",0,)))</f>
        <v>15</v>
      </c>
      <c r="AQ87" s="134" t="s">
        <v>281</v>
      </c>
      <c r="AR87" s="134">
        <f t="shared" ref="AR87:AR102" si="51">IF(AQ87="","",IF(AQ87="Oportuna",15,IF(AQ87="Inoportuna",0,)))</f>
        <v>15</v>
      </c>
      <c r="AS87" s="134" t="s">
        <v>280</v>
      </c>
      <c r="AT87" s="134">
        <f t="shared" ref="AT87:AT102" si="52">IF(AS87="","",IF(AS87="Prevenir",15,IF(AS87="Detectar",10,IF(AS87="No es un control",0,))))</f>
        <v>15</v>
      </c>
      <c r="AU87" s="134" t="s">
        <v>279</v>
      </c>
      <c r="AV87" s="134">
        <f t="shared" ref="AV87:AV102" si="53">IF(AU87="","",IF(AU87="Confiable",15,IF(AU87="No confiable",0,)))</f>
        <v>15</v>
      </c>
      <c r="AW87" s="134" t="s">
        <v>278</v>
      </c>
      <c r="AX87" s="134">
        <f t="shared" ref="AX87:AX102" si="54">IF(AW87="","",IF(AW87="Se investigan y  resuelven oportunamente",15,IF(AW87="No se investigan y resuelven oportunamente",0,)))</f>
        <v>15</v>
      </c>
      <c r="AY87" s="134" t="s">
        <v>277</v>
      </c>
      <c r="AZ87" s="134">
        <f t="shared" ref="AZ87:AZ102" si="55">IF(AY87="","",IF(AY87="Completa",15,IF(AY87="Incompleta",10,IF(AY87="No existe",0,))))</f>
        <v>15</v>
      </c>
      <c r="BA87" s="145">
        <f t="shared" ref="BA87:BA91" si="56">SUM(AN87,AP87,AR87,AT87,AV87,AX87,AZ87)</f>
        <v>105</v>
      </c>
      <c r="BB87" s="134" t="str">
        <f t="shared" ref="BB87:BB91" si="57">IF(BA87&gt;=96,"Fuerte",IF(AND(BA87&gt;=86, BA87&lt;96),"Moderado",IF(BA87&lt;86,"Débil")))</f>
        <v>Fuerte</v>
      </c>
      <c r="BC87" s="134" t="s">
        <v>276</v>
      </c>
      <c r="BD87" s="134">
        <f t="shared" ref="BD87:BD91" si="58">VALUE(IF(OR(AND(BB87="Fuerte",BC87="Fuerte")),"100",IF(OR(AND(BB87="Fuerte",BC87="Moderado"),AND(BB87="Moderado",BC87="Fuerte"),AND(BB87="Moderado",BC87="Moderado")),"50",IF(OR(AND(BB87="Fuerte",BC87="Débil"),AND(BB87="Moderado",BC87="Débil"),AND(BB87="Débil",BC87="Fuerte"),AND(BB87="Débil",BC87="Moderado"),AND(BB87="Débil",BC87="Débil")),"0",))))</f>
        <v>100</v>
      </c>
      <c r="BE87" s="146" t="str">
        <f t="shared" ref="BE87:BE91" si="59">IF(BD87=100,"Fuerte",IF(BD87=50,"Moderado",IF(BD87=0,"Débil")))</f>
        <v>Fuerte</v>
      </c>
      <c r="BF87" s="744">
        <f>AVERAGE(BD87:BD88)</f>
        <v>100</v>
      </c>
      <c r="BG87" s="744" t="str">
        <f>IF(BF87=100,"Fuerte",IF(AND(BF87&lt;=99, BF87&gt;=50),"Moderado",IF(BF87&lt;50,"Débil")))</f>
        <v>Fuerte</v>
      </c>
      <c r="BH87" s="741">
        <f>IF(BG87="Fuerte",(J87-2),IF(BG87="Moderado",(J87-1), IF(BG87="Débil",((J87-0)))))</f>
        <v>-1</v>
      </c>
      <c r="BI87" s="741" t="str">
        <f>IF(BH87&lt;=0,"Rara vez",IF(BH87=1,"Rara vez",IF(BH87=2,"Improbable",IF(BH87=3,"Posible",IF(BH87=4,"Probable",IF(BH87=5,"Casi Seguro"))))))</f>
        <v>Rara vez</v>
      </c>
      <c r="BJ87" s="782">
        <f>IF(BI87="","",IF(BI87="Rara vez",0.2,IF(BI87="Improbable",0.4,IF(BI87="Posible",0.6,IF(BI87="Probable",0.8,IF(BI87="Casi seguro",1,))))))</f>
        <v>0.2</v>
      </c>
      <c r="BK87" s="741" t="str">
        <f>IFERROR(IF(AG87=5,"Moderado",IF(AG87=10,"Mayor",IF(AG87=20,"Catastrófico",0))),"")</f>
        <v>Catastrófico</v>
      </c>
      <c r="BL87" s="782">
        <f>IF(AH87="","",IF(AH87="Moderado",0.6,IF(AH87="Mayor",0.8,IF(AH87="Catastrófico",1,))))</f>
        <v>1</v>
      </c>
      <c r="BM87" s="741"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Extremo</v>
      </c>
      <c r="BN87" s="146" t="s">
        <v>314</v>
      </c>
      <c r="BO87" s="578" t="s">
        <v>926</v>
      </c>
      <c r="BP87" s="483" t="s">
        <v>927</v>
      </c>
      <c r="BQ87" s="483" t="s">
        <v>408</v>
      </c>
      <c r="BR87" s="483" t="s">
        <v>394</v>
      </c>
      <c r="BS87" s="483" t="s">
        <v>928</v>
      </c>
      <c r="BT87" s="485">
        <v>45292</v>
      </c>
      <c r="BU87" s="485">
        <v>45657</v>
      </c>
      <c r="BV87" s="483">
        <v>4780</v>
      </c>
      <c r="BW87" s="73"/>
      <c r="BX87" s="87"/>
      <c r="BY87" s="87"/>
      <c r="BZ87" s="87"/>
      <c r="CA87" s="87"/>
      <c r="CB87" s="87"/>
      <c r="CC87" s="87"/>
      <c r="CD87" s="87"/>
      <c r="CE87" s="87"/>
      <c r="CF87" s="87"/>
      <c r="CG87" s="87"/>
      <c r="CH87" s="87"/>
      <c r="CI87" s="87"/>
      <c r="CJ87" s="87"/>
      <c r="CK87" s="87"/>
      <c r="CL87" s="87"/>
      <c r="CM87" s="87"/>
      <c r="CN87" s="87"/>
      <c r="CO87" s="87"/>
      <c r="CP87" s="87"/>
      <c r="CQ87" s="87"/>
    </row>
    <row r="88" spans="1:95" ht="112.7" customHeight="1">
      <c r="A88" s="743"/>
      <c r="B88" s="743"/>
      <c r="C88" s="845"/>
      <c r="D88" s="845"/>
      <c r="E88" s="215" t="s">
        <v>407</v>
      </c>
      <c r="F88" s="215"/>
      <c r="G88" s="743"/>
      <c r="H88" s="743"/>
      <c r="I88" s="235" t="s">
        <v>301</v>
      </c>
      <c r="J88" s="764"/>
      <c r="K88" s="743"/>
      <c r="L88" s="743"/>
      <c r="M88" s="845"/>
      <c r="N88" s="845"/>
      <c r="O88" s="845"/>
      <c r="P88" s="845"/>
      <c r="Q88" s="845"/>
      <c r="R88" s="845"/>
      <c r="S88" s="845"/>
      <c r="T88" s="845"/>
      <c r="U88" s="845"/>
      <c r="V88" s="845"/>
      <c r="W88" s="845"/>
      <c r="X88" s="845"/>
      <c r="Y88" s="845"/>
      <c r="Z88" s="845"/>
      <c r="AA88" s="845"/>
      <c r="AB88" s="845"/>
      <c r="AC88" s="845"/>
      <c r="AD88" s="845"/>
      <c r="AE88" s="845"/>
      <c r="AF88" s="743"/>
      <c r="AG88" s="72">
        <f t="shared" si="44"/>
        <v>5</v>
      </c>
      <c r="AH88" s="743"/>
      <c r="AI88" s="743"/>
      <c r="AJ88" s="743"/>
      <c r="AK88" s="73">
        <v>2</v>
      </c>
      <c r="AL88" s="143" t="s">
        <v>406</v>
      </c>
      <c r="AM88" s="134" t="s">
        <v>283</v>
      </c>
      <c r="AN88" s="134">
        <f t="shared" si="49"/>
        <v>15</v>
      </c>
      <c r="AO88" s="134" t="s">
        <v>282</v>
      </c>
      <c r="AP88" s="134">
        <f t="shared" si="50"/>
        <v>15</v>
      </c>
      <c r="AQ88" s="134" t="s">
        <v>281</v>
      </c>
      <c r="AR88" s="134">
        <f t="shared" si="51"/>
        <v>15</v>
      </c>
      <c r="AS88" s="134" t="s">
        <v>280</v>
      </c>
      <c r="AT88" s="134">
        <f t="shared" si="52"/>
        <v>15</v>
      </c>
      <c r="AU88" s="134" t="s">
        <v>279</v>
      </c>
      <c r="AV88" s="134">
        <f t="shared" si="53"/>
        <v>15</v>
      </c>
      <c r="AW88" s="134" t="s">
        <v>278</v>
      </c>
      <c r="AX88" s="134">
        <f t="shared" si="54"/>
        <v>15</v>
      </c>
      <c r="AY88" s="134" t="s">
        <v>277</v>
      </c>
      <c r="AZ88" s="134">
        <f t="shared" si="55"/>
        <v>15</v>
      </c>
      <c r="BA88" s="145">
        <f t="shared" si="56"/>
        <v>105</v>
      </c>
      <c r="BB88" s="134" t="str">
        <f t="shared" si="57"/>
        <v>Fuerte</v>
      </c>
      <c r="BC88" s="134" t="s">
        <v>276</v>
      </c>
      <c r="BD88" s="134">
        <f t="shared" si="58"/>
        <v>100</v>
      </c>
      <c r="BE88" s="146" t="str">
        <f t="shared" si="59"/>
        <v>Fuerte</v>
      </c>
      <c r="BF88" s="743"/>
      <c r="BG88" s="743"/>
      <c r="BH88" s="743"/>
      <c r="BI88" s="743"/>
      <c r="BJ88" s="743"/>
      <c r="BK88" s="743"/>
      <c r="BL88" s="743"/>
      <c r="BM88" s="743"/>
      <c r="BN88" s="146" t="s">
        <v>363</v>
      </c>
      <c r="BO88" s="578" t="s">
        <v>405</v>
      </c>
      <c r="BP88" s="483" t="s">
        <v>929</v>
      </c>
      <c r="BQ88" s="483" t="s">
        <v>512</v>
      </c>
      <c r="BR88" s="483" t="s">
        <v>394</v>
      </c>
      <c r="BS88" s="483" t="s">
        <v>928</v>
      </c>
      <c r="BT88" s="485">
        <v>45292</v>
      </c>
      <c r="BU88" s="485">
        <v>45657</v>
      </c>
      <c r="BV88" s="483">
        <v>4780</v>
      </c>
      <c r="BW88" s="73"/>
      <c r="BX88" s="87"/>
      <c r="BY88" s="87"/>
      <c r="BZ88" s="87"/>
      <c r="CA88" s="87"/>
      <c r="CB88" s="87"/>
      <c r="CC88" s="87"/>
      <c r="CD88" s="87"/>
      <c r="CE88" s="87"/>
      <c r="CF88" s="87"/>
      <c r="CG88" s="87"/>
      <c r="CH88" s="87"/>
      <c r="CI88" s="87"/>
      <c r="CJ88" s="87"/>
      <c r="CK88" s="87"/>
      <c r="CL88" s="87"/>
      <c r="CM88" s="87"/>
      <c r="CN88" s="87"/>
      <c r="CO88" s="87"/>
      <c r="CP88" s="87"/>
      <c r="CQ88" s="87"/>
    </row>
    <row r="89" spans="1:95" ht="121.35" customHeight="1">
      <c r="A89" s="743"/>
      <c r="B89" s="743"/>
      <c r="C89" s="845"/>
      <c r="D89" s="845"/>
      <c r="E89" s="215" t="s">
        <v>404</v>
      </c>
      <c r="F89" s="248"/>
      <c r="G89" s="743"/>
      <c r="H89" s="743"/>
      <c r="I89" s="235" t="s">
        <v>296</v>
      </c>
      <c r="J89" s="764"/>
      <c r="K89" s="743"/>
      <c r="L89" s="743"/>
      <c r="M89" s="845"/>
      <c r="N89" s="845"/>
      <c r="O89" s="845"/>
      <c r="P89" s="845"/>
      <c r="Q89" s="845"/>
      <c r="R89" s="845"/>
      <c r="S89" s="845"/>
      <c r="T89" s="845"/>
      <c r="U89" s="845"/>
      <c r="V89" s="845"/>
      <c r="W89" s="845"/>
      <c r="X89" s="845"/>
      <c r="Y89" s="845"/>
      <c r="Z89" s="845"/>
      <c r="AA89" s="845"/>
      <c r="AB89" s="845"/>
      <c r="AC89" s="845"/>
      <c r="AD89" s="845"/>
      <c r="AE89" s="845"/>
      <c r="AF89" s="743"/>
      <c r="AG89" s="72">
        <f t="shared" si="44"/>
        <v>5</v>
      </c>
      <c r="AH89" s="743"/>
      <c r="AI89" s="743"/>
      <c r="AJ89" s="743"/>
      <c r="AK89" s="73">
        <v>3</v>
      </c>
      <c r="AL89" s="143" t="s">
        <v>403</v>
      </c>
      <c r="AM89" s="134" t="s">
        <v>283</v>
      </c>
      <c r="AN89" s="134">
        <f t="shared" si="49"/>
        <v>15</v>
      </c>
      <c r="AO89" s="134" t="s">
        <v>282</v>
      </c>
      <c r="AP89" s="134">
        <f t="shared" si="50"/>
        <v>15</v>
      </c>
      <c r="AQ89" s="134" t="s">
        <v>281</v>
      </c>
      <c r="AR89" s="134">
        <f t="shared" si="51"/>
        <v>15</v>
      </c>
      <c r="AS89" s="134" t="s">
        <v>280</v>
      </c>
      <c r="AT89" s="134">
        <f t="shared" si="52"/>
        <v>15</v>
      </c>
      <c r="AU89" s="134" t="s">
        <v>279</v>
      </c>
      <c r="AV89" s="134">
        <f t="shared" si="53"/>
        <v>15</v>
      </c>
      <c r="AW89" s="134" t="s">
        <v>278</v>
      </c>
      <c r="AX89" s="134">
        <f t="shared" si="54"/>
        <v>15</v>
      </c>
      <c r="AY89" s="134" t="s">
        <v>277</v>
      </c>
      <c r="AZ89" s="134">
        <f t="shared" si="55"/>
        <v>15</v>
      </c>
      <c r="BA89" s="145">
        <f t="shared" si="56"/>
        <v>105</v>
      </c>
      <c r="BB89" s="134" t="str">
        <f t="shared" si="57"/>
        <v>Fuerte</v>
      </c>
      <c r="BC89" s="134" t="s">
        <v>276</v>
      </c>
      <c r="BD89" s="134">
        <f t="shared" si="58"/>
        <v>100</v>
      </c>
      <c r="BE89" s="146" t="str">
        <f t="shared" si="59"/>
        <v>Fuerte</v>
      </c>
      <c r="BF89" s="743"/>
      <c r="BG89" s="743"/>
      <c r="BH89" s="743"/>
      <c r="BI89" s="743"/>
      <c r="BJ89" s="743"/>
      <c r="BK89" s="743"/>
      <c r="BL89" s="743"/>
      <c r="BM89" s="743"/>
      <c r="BN89" s="146" t="s">
        <v>314</v>
      </c>
      <c r="BO89" s="578" t="s">
        <v>402</v>
      </c>
      <c r="BP89" s="483" t="s">
        <v>930</v>
      </c>
      <c r="BQ89" s="483" t="s">
        <v>401</v>
      </c>
      <c r="BR89" s="483" t="s">
        <v>394</v>
      </c>
      <c r="BS89" s="483" t="s">
        <v>928</v>
      </c>
      <c r="BT89" s="485">
        <v>45292</v>
      </c>
      <c r="BU89" s="485">
        <v>45657</v>
      </c>
      <c r="BV89" s="483">
        <v>4780</v>
      </c>
      <c r="BW89" s="73"/>
      <c r="BX89" s="87"/>
      <c r="BY89" s="87"/>
      <c r="BZ89" s="87"/>
      <c r="CA89" s="87"/>
      <c r="CB89" s="87"/>
      <c r="CC89" s="87"/>
      <c r="CD89" s="87"/>
      <c r="CE89" s="87"/>
      <c r="CF89" s="87"/>
      <c r="CG89" s="87"/>
      <c r="CH89" s="87"/>
      <c r="CI89" s="87"/>
      <c r="CJ89" s="87"/>
      <c r="CK89" s="87"/>
      <c r="CL89" s="87"/>
      <c r="CM89" s="87"/>
      <c r="CN89" s="87"/>
      <c r="CO89" s="87"/>
      <c r="CP89" s="87"/>
      <c r="CQ89" s="87"/>
    </row>
    <row r="90" spans="1:95" ht="87.6" customHeight="1">
      <c r="A90" s="743"/>
      <c r="B90" s="743"/>
      <c r="C90" s="845"/>
      <c r="D90" s="845"/>
      <c r="E90" s="86"/>
      <c r="F90" s="86"/>
      <c r="G90" s="743"/>
      <c r="H90" s="743"/>
      <c r="I90" s="235" t="s">
        <v>287</v>
      </c>
      <c r="J90" s="764"/>
      <c r="K90" s="743"/>
      <c r="L90" s="743"/>
      <c r="M90" s="845"/>
      <c r="N90" s="845"/>
      <c r="O90" s="845"/>
      <c r="P90" s="845"/>
      <c r="Q90" s="845"/>
      <c r="R90" s="845"/>
      <c r="S90" s="845"/>
      <c r="T90" s="845"/>
      <c r="U90" s="845"/>
      <c r="V90" s="845"/>
      <c r="W90" s="845"/>
      <c r="X90" s="845"/>
      <c r="Y90" s="845"/>
      <c r="Z90" s="845"/>
      <c r="AA90" s="845"/>
      <c r="AB90" s="845"/>
      <c r="AC90" s="845"/>
      <c r="AD90" s="845"/>
      <c r="AE90" s="845"/>
      <c r="AF90" s="743"/>
      <c r="AG90" s="72">
        <f t="shared" si="44"/>
        <v>5</v>
      </c>
      <c r="AH90" s="743"/>
      <c r="AI90" s="743"/>
      <c r="AJ90" s="743"/>
      <c r="AK90" s="73">
        <v>4</v>
      </c>
      <c r="AL90" s="143" t="s">
        <v>400</v>
      </c>
      <c r="AM90" s="134" t="s">
        <v>283</v>
      </c>
      <c r="AN90" s="134">
        <f t="shared" si="49"/>
        <v>15</v>
      </c>
      <c r="AO90" s="134" t="s">
        <v>282</v>
      </c>
      <c r="AP90" s="134">
        <f t="shared" si="50"/>
        <v>15</v>
      </c>
      <c r="AQ90" s="134" t="s">
        <v>281</v>
      </c>
      <c r="AR90" s="134">
        <f t="shared" si="51"/>
        <v>15</v>
      </c>
      <c r="AS90" s="134" t="s">
        <v>315</v>
      </c>
      <c r="AT90" s="134">
        <f t="shared" si="52"/>
        <v>10</v>
      </c>
      <c r="AU90" s="134" t="s">
        <v>279</v>
      </c>
      <c r="AV90" s="134">
        <f t="shared" si="53"/>
        <v>15</v>
      </c>
      <c r="AW90" s="134" t="s">
        <v>278</v>
      </c>
      <c r="AX90" s="134">
        <f t="shared" si="54"/>
        <v>15</v>
      </c>
      <c r="AY90" s="134" t="s">
        <v>277</v>
      </c>
      <c r="AZ90" s="134">
        <f t="shared" si="55"/>
        <v>15</v>
      </c>
      <c r="BA90" s="145">
        <f t="shared" si="56"/>
        <v>100</v>
      </c>
      <c r="BB90" s="134" t="str">
        <f t="shared" si="57"/>
        <v>Fuerte</v>
      </c>
      <c r="BC90" s="134" t="s">
        <v>276</v>
      </c>
      <c r="BD90" s="134">
        <f t="shared" si="58"/>
        <v>100</v>
      </c>
      <c r="BE90" s="146" t="str">
        <f t="shared" si="59"/>
        <v>Fuerte</v>
      </c>
      <c r="BF90" s="743"/>
      <c r="BG90" s="743"/>
      <c r="BH90" s="743"/>
      <c r="BI90" s="743"/>
      <c r="BJ90" s="743"/>
      <c r="BK90" s="743"/>
      <c r="BL90" s="743"/>
      <c r="BM90" s="743"/>
      <c r="BN90" s="146" t="s">
        <v>314</v>
      </c>
      <c r="BO90" s="578" t="s">
        <v>399</v>
      </c>
      <c r="BP90" s="483" t="s">
        <v>931</v>
      </c>
      <c r="BQ90" s="488" t="s">
        <v>398</v>
      </c>
      <c r="BR90" s="483" t="s">
        <v>394</v>
      </c>
      <c r="BS90" s="483" t="s">
        <v>928</v>
      </c>
      <c r="BT90" s="485">
        <v>45292</v>
      </c>
      <c r="BU90" s="485">
        <v>45657</v>
      </c>
      <c r="BV90" s="483">
        <v>4780</v>
      </c>
      <c r="BW90" s="73"/>
      <c r="BX90" s="87"/>
      <c r="BY90" s="87"/>
      <c r="BZ90" s="87"/>
      <c r="CA90" s="87"/>
      <c r="CB90" s="87"/>
      <c r="CC90" s="87"/>
      <c r="CD90" s="87"/>
      <c r="CE90" s="87"/>
      <c r="CF90" s="87"/>
      <c r="CG90" s="87"/>
      <c r="CH90" s="87"/>
      <c r="CI90" s="87"/>
      <c r="CJ90" s="87"/>
      <c r="CK90" s="87"/>
      <c r="CL90" s="87"/>
      <c r="CM90" s="87"/>
      <c r="CN90" s="87"/>
      <c r="CO90" s="87"/>
      <c r="CP90" s="87"/>
      <c r="CQ90" s="87"/>
    </row>
    <row r="91" spans="1:95" ht="97.35" customHeight="1">
      <c r="A91" s="743"/>
      <c r="B91" s="743"/>
      <c r="C91" s="845"/>
      <c r="D91" s="845"/>
      <c r="E91" s="86"/>
      <c r="F91" s="86"/>
      <c r="G91" s="743"/>
      <c r="H91" s="743"/>
      <c r="I91" s="235" t="s">
        <v>340</v>
      </c>
      <c r="J91" s="764"/>
      <c r="K91" s="743"/>
      <c r="L91" s="743"/>
      <c r="M91" s="845"/>
      <c r="N91" s="845"/>
      <c r="O91" s="845"/>
      <c r="P91" s="845"/>
      <c r="Q91" s="845"/>
      <c r="R91" s="845"/>
      <c r="S91" s="845"/>
      <c r="T91" s="845"/>
      <c r="U91" s="845"/>
      <c r="V91" s="845"/>
      <c r="W91" s="845"/>
      <c r="X91" s="845"/>
      <c r="Y91" s="845"/>
      <c r="Z91" s="845"/>
      <c r="AA91" s="845"/>
      <c r="AB91" s="845"/>
      <c r="AC91" s="845"/>
      <c r="AD91" s="845"/>
      <c r="AE91" s="845"/>
      <c r="AF91" s="743"/>
      <c r="AG91" s="72">
        <f t="shared" si="44"/>
        <v>5</v>
      </c>
      <c r="AH91" s="743"/>
      <c r="AI91" s="743"/>
      <c r="AJ91" s="743"/>
      <c r="AK91" s="73">
        <v>5</v>
      </c>
      <c r="AL91" s="143" t="s">
        <v>397</v>
      </c>
      <c r="AM91" s="134" t="s">
        <v>283</v>
      </c>
      <c r="AN91" s="134">
        <f t="shared" si="49"/>
        <v>15</v>
      </c>
      <c r="AO91" s="134" t="s">
        <v>282</v>
      </c>
      <c r="AP91" s="134">
        <f t="shared" si="50"/>
        <v>15</v>
      </c>
      <c r="AQ91" s="134" t="s">
        <v>281</v>
      </c>
      <c r="AR91" s="134">
        <f t="shared" si="51"/>
        <v>15</v>
      </c>
      <c r="AS91" s="134" t="s">
        <v>315</v>
      </c>
      <c r="AT91" s="134">
        <f t="shared" si="52"/>
        <v>10</v>
      </c>
      <c r="AU91" s="134" t="s">
        <v>279</v>
      </c>
      <c r="AV91" s="134">
        <f t="shared" si="53"/>
        <v>15</v>
      </c>
      <c r="AW91" s="134" t="s">
        <v>278</v>
      </c>
      <c r="AX91" s="134">
        <f t="shared" si="54"/>
        <v>15</v>
      </c>
      <c r="AY91" s="134" t="s">
        <v>277</v>
      </c>
      <c r="AZ91" s="134">
        <f t="shared" si="55"/>
        <v>15</v>
      </c>
      <c r="BA91" s="145">
        <f t="shared" si="56"/>
        <v>100</v>
      </c>
      <c r="BB91" s="134" t="str">
        <f t="shared" si="57"/>
        <v>Fuerte</v>
      </c>
      <c r="BC91" s="134" t="s">
        <v>276</v>
      </c>
      <c r="BD91" s="134">
        <f t="shared" si="58"/>
        <v>100</v>
      </c>
      <c r="BE91" s="146" t="str">
        <f t="shared" si="59"/>
        <v>Fuerte</v>
      </c>
      <c r="BF91" s="743"/>
      <c r="BG91" s="743"/>
      <c r="BH91" s="743"/>
      <c r="BI91" s="743"/>
      <c r="BJ91" s="743"/>
      <c r="BK91" s="743"/>
      <c r="BL91" s="743"/>
      <c r="BM91" s="743"/>
      <c r="BN91" s="146" t="s">
        <v>314</v>
      </c>
      <c r="BO91" s="579" t="s">
        <v>396</v>
      </c>
      <c r="BP91" s="483" t="s">
        <v>932</v>
      </c>
      <c r="BQ91" s="483" t="s">
        <v>395</v>
      </c>
      <c r="BR91" s="483" t="s">
        <v>394</v>
      </c>
      <c r="BS91" s="483" t="s">
        <v>928</v>
      </c>
      <c r="BT91" s="485">
        <v>45292</v>
      </c>
      <c r="BU91" s="485">
        <v>45657</v>
      </c>
      <c r="BV91" s="483">
        <v>4780</v>
      </c>
      <c r="BW91" s="73"/>
      <c r="BX91" s="87"/>
      <c r="BY91" s="87"/>
      <c r="BZ91" s="87"/>
      <c r="CA91" s="87"/>
      <c r="CB91" s="87"/>
      <c r="CC91" s="87"/>
      <c r="CD91" s="87"/>
      <c r="CE91" s="87"/>
      <c r="CF91" s="87"/>
      <c r="CG91" s="87"/>
      <c r="CH91" s="87"/>
      <c r="CI91" s="87"/>
      <c r="CJ91" s="87"/>
      <c r="CK91" s="87"/>
      <c r="CL91" s="87"/>
      <c r="CM91" s="87"/>
      <c r="CN91" s="87"/>
      <c r="CO91" s="87"/>
      <c r="CP91" s="87"/>
      <c r="CQ91" s="87"/>
    </row>
    <row r="92" spans="1:95" ht="96" customHeight="1">
      <c r="A92" s="89">
        <v>23</v>
      </c>
      <c r="B92" s="89" t="s">
        <v>383</v>
      </c>
      <c r="C92" s="89" t="s">
        <v>392</v>
      </c>
      <c r="D92" s="89" t="s">
        <v>391</v>
      </c>
      <c r="E92" s="89" t="s">
        <v>390</v>
      </c>
      <c r="F92" s="89" t="s">
        <v>389</v>
      </c>
      <c r="G92" s="89" t="s">
        <v>388</v>
      </c>
      <c r="H92" s="89" t="s">
        <v>317</v>
      </c>
      <c r="I92" s="89" t="s">
        <v>301</v>
      </c>
      <c r="J92" s="251">
        <v>4</v>
      </c>
      <c r="K92" s="231" t="str">
        <f>IF(J92&lt;=0,"",IF(J92=1,"Rara vez",IF(J92=2,"Improbable",IF(J92=3,"Posible",IF(J92=4,"Probable",IF(J92=5,"Casi Seguro"))))))</f>
        <v>Probable</v>
      </c>
      <c r="L92" s="232">
        <f>IF(K92="","",IF(K92="Rara vez",0.2,IF(K92="Improbable",0.4,IF(K92="Posible",0.6,IF(K92="Probable",0.8,IF(K92="Casi seguro",1,))))))</f>
        <v>0.8</v>
      </c>
      <c r="M92" s="232" t="s">
        <v>286</v>
      </c>
      <c r="N92" s="232" t="s">
        <v>286</v>
      </c>
      <c r="O92" s="232" t="s">
        <v>285</v>
      </c>
      <c r="P92" s="232" t="s">
        <v>285</v>
      </c>
      <c r="Q92" s="232" t="s">
        <v>286</v>
      </c>
      <c r="R92" s="232" t="s">
        <v>285</v>
      </c>
      <c r="S92" s="232" t="s">
        <v>285</v>
      </c>
      <c r="T92" s="232" t="s">
        <v>285</v>
      </c>
      <c r="U92" s="232" t="s">
        <v>286</v>
      </c>
      <c r="V92" s="232" t="s">
        <v>285</v>
      </c>
      <c r="W92" s="232" t="s">
        <v>286</v>
      </c>
      <c r="X92" s="232" t="s">
        <v>286</v>
      </c>
      <c r="Y92" s="232" t="s">
        <v>285</v>
      </c>
      <c r="Z92" s="232" t="s">
        <v>286</v>
      </c>
      <c r="AA92" s="232" t="s">
        <v>286</v>
      </c>
      <c r="AB92" s="232" t="s">
        <v>285</v>
      </c>
      <c r="AC92" s="232" t="s">
        <v>285</v>
      </c>
      <c r="AD92" s="232" t="s">
        <v>285</v>
      </c>
      <c r="AE92" s="232" t="s">
        <v>285</v>
      </c>
      <c r="AF92" s="233">
        <f>IF(AB92="Si","19",COUNTIF(M92:AE92,"si"))</f>
        <v>8</v>
      </c>
      <c r="AG92" s="72">
        <f t="shared" si="44"/>
        <v>10</v>
      </c>
      <c r="AH92" s="231" t="str">
        <f>IF(AG92=5,"Moderado",IF(AG92=10,"Mayor",IF(AG92=20,"Catastrófico",0)))</f>
        <v>Mayor</v>
      </c>
      <c r="AI92" s="232">
        <f>IF(AH92="","",IF(AH92="Moderado",0.6,IF(AH92="Mayor",0.8,IF(AH92="Catastrófico",1,))))</f>
        <v>0.8</v>
      </c>
      <c r="AJ92" s="231" t="str">
        <f>IF(OR(AND(K92="Rara vez",AH92="Moderado"),AND(K92="Improbable",AH92="Moderado")),"Moderado",IF(OR(AND(K92="Rara vez",AH92="Mayor"),AND(K92="Improbable",AH92="Mayor"),AND(K92="Posible",AH92="Moderado"),AND(K92="Probable",AH92="Moderado")),"Alta",IF(OR(AND(K92="Rara vez",AH92="Catastrófico"),AND(K92="Improbable",AH92="Catastrófico"),AND(K92="Posible",AH92="Catastrófico"),AND(K92="Probable",AH92="Catastrófico"),AND(K92="Casi seguro",AH92="Catastrófico"),AND(K92="Posible",AH92="Moderado"),AND(K92="Probable",AH92="Moderado"),AND(K92="Casi seguro",AH92="Moderado"),AND(K92="Posible",AH92="Mayor"),AND(K92="Probable",AH92="Mayor"),AND(K92="Casi seguro",AH92="Mayor")),"Extremo",)))</f>
        <v>Extremo</v>
      </c>
      <c r="AK92" s="114">
        <v>1</v>
      </c>
      <c r="AL92" s="61" t="s">
        <v>387</v>
      </c>
      <c r="AM92" s="132" t="s">
        <v>283</v>
      </c>
      <c r="AN92" s="132">
        <f t="shared" si="49"/>
        <v>15</v>
      </c>
      <c r="AO92" s="132" t="s">
        <v>282</v>
      </c>
      <c r="AP92" s="132">
        <f t="shared" si="50"/>
        <v>15</v>
      </c>
      <c r="AQ92" s="132" t="s">
        <v>281</v>
      </c>
      <c r="AR92" s="132">
        <f t="shared" si="51"/>
        <v>15</v>
      </c>
      <c r="AS92" s="132" t="s">
        <v>280</v>
      </c>
      <c r="AT92" s="132">
        <f t="shared" si="52"/>
        <v>15</v>
      </c>
      <c r="AU92" s="132" t="s">
        <v>279</v>
      </c>
      <c r="AV92" s="132">
        <f t="shared" si="53"/>
        <v>15</v>
      </c>
      <c r="AW92" s="134" t="s">
        <v>278</v>
      </c>
      <c r="AX92" s="132">
        <f t="shared" si="54"/>
        <v>15</v>
      </c>
      <c r="AY92" s="134" t="s">
        <v>277</v>
      </c>
      <c r="AZ92" s="132">
        <f t="shared" si="55"/>
        <v>15</v>
      </c>
      <c r="BA92" s="135">
        <f>SUM(AN92,AP92,AR92,AT92,AV92,AX92,AZ92)</f>
        <v>105</v>
      </c>
      <c r="BB92" s="132" t="str">
        <f>IF(BA92&gt;=96,"Fuerte",IF(AND(BA92&gt;=86, BA92&lt;96),"Moderado",IF(BA92&lt;86,"Débil")))</f>
        <v>Fuerte</v>
      </c>
      <c r="BC92" s="132" t="s">
        <v>276</v>
      </c>
      <c r="BD92" s="132">
        <f>VALUE(IF(OR(AND(BB92="Fuerte",BC92="Fuerte")),"100",IF(OR(AND(BB92="Fuerte",BC92="Moderado"),AND(BB92="Moderado",BC92="Fuerte"),AND(BB92="Moderado",BC92="Moderado")),"50",IF(OR(AND(BB92="Fuerte",BC92="Débil"),AND(BB92="Moderado",BC92="Débil"),AND(BB92="Débil",BC92="Fuerte"),AND(BB92="Débil",BC92="Moderado"),AND(BB92="Débil",BC92="Débil")),"0",))))</f>
        <v>100</v>
      </c>
      <c r="BE92" s="136" t="str">
        <f>IF(BD92=100,"Fuerte",IF(BD92=50,"Moderado",IF(BD92=0,"Débil")))</f>
        <v>Fuerte</v>
      </c>
      <c r="BF92" s="136">
        <f>AVERAGE(BD92:BD92)</f>
        <v>100</v>
      </c>
      <c r="BG92" s="136" t="str">
        <f>IF(BF92=100,"Fuerte",IF(AND(BF92&lt;=99, BF92&gt;=50),"Moderado",IF(BF92&lt;50,"Débil")))</f>
        <v>Fuerte</v>
      </c>
      <c r="BH92" s="234">
        <f>IF(BG92="Fuerte",(J92-2),IF(BG92="Moderado",(J92-1), IF(BG92="Débil",((J92-0)))))</f>
        <v>2</v>
      </c>
      <c r="BI92" s="234" t="str">
        <f>IF(BH92&lt;=0,"",IF(BH92=1,"Rara vez",IF(BH92=2,"Improbable",IF(BH92=3,"Posible",IF(BH92=4,"Probable",IF(BH92=5,"Casi Seguro"))))))</f>
        <v>Improbable</v>
      </c>
      <c r="BJ92" s="252">
        <f>IF(BI92="","",IF(BI92="Rara vez",0.2,IF(BI92="Improbable",0.4,IF(BI92="Posible",0.6,IF(BI92="Probable",0.8,IF(BI92="Casi seguro",1,))))))</f>
        <v>0.4</v>
      </c>
      <c r="BK92" s="234" t="str">
        <f>IFERROR(IF(AG92=5,"Moderado",IF(AG92=10,"Mayor",IF(AG92=20,"Catastrófico",0))),"")</f>
        <v>Mayor</v>
      </c>
      <c r="BL92" s="252">
        <f>IF(AH92="","",IF(AH92="Moderado",0.6,IF(AH92="Mayor",0.8,IF(AH92="Catastrófico",1,))))</f>
        <v>0.8</v>
      </c>
      <c r="BM92" s="253" t="str">
        <f>IF(OR(AND(KBI92="Rara vez",BK92="Moderado"),AND(BI92="Improbable",BK92="Moderado")),"Moderado",IF(OR(AND(BI92="Rara vez",BK92="Mayor"),AND(BI92="Improbable",BK92="Mayor"),AND(BI92="Posible",BK92="Moderado"),AND(BI92="Probable",BK92="Moderado")),"Alta",IF(OR(AND(BI92="Rara vez",BK92="Catastrófico"),AND(BI92="Improbable",BK92="Catastrófico"),AND(BI92="Posible",BK92="Catastrófico"),AND(BI92="Probable",BK92="Catastrófico"),AND(BI92="Casi seguro",BK92="Catastrófico"),AND(BI92="Posible",BK92="Moderado"),AND(BI92="Probable",BK92="Moderado"),AND(BI92="Casi seguro",BK92="Moderado"),AND(BI92="Posible",BK92="Mayor"),AND(BI92="Probable",BK92="Mayor"),AND(BI92="Casi seguro",BK92="Mayor")),"Extremo",)))</f>
        <v>Alta</v>
      </c>
      <c r="BN92" s="136" t="s">
        <v>314</v>
      </c>
      <c r="BO92" s="580" t="s">
        <v>386</v>
      </c>
      <c r="BP92" s="581" t="s">
        <v>385</v>
      </c>
      <c r="BQ92" s="581" t="s">
        <v>384</v>
      </c>
      <c r="BR92" s="581" t="s">
        <v>383</v>
      </c>
      <c r="BS92" s="581" t="s">
        <v>382</v>
      </c>
      <c r="BT92" s="582" t="s">
        <v>381</v>
      </c>
      <c r="BU92" s="582" t="s">
        <v>380</v>
      </c>
      <c r="BV92" s="483">
        <v>4826</v>
      </c>
      <c r="BW92" s="114"/>
      <c r="BX92" s="87"/>
      <c r="BY92" s="87"/>
      <c r="BZ92" s="87"/>
      <c r="CA92" s="87"/>
      <c r="CB92" s="87"/>
      <c r="CC92" s="87"/>
      <c r="CD92" s="87"/>
      <c r="CE92" s="87"/>
      <c r="CF92" s="87"/>
      <c r="CG92" s="87"/>
      <c r="CH92" s="87"/>
      <c r="CI92" s="87"/>
      <c r="CJ92" s="87"/>
      <c r="CK92" s="87"/>
      <c r="CL92" s="87"/>
      <c r="CM92" s="87"/>
      <c r="CN92" s="87"/>
      <c r="CO92" s="87"/>
      <c r="CP92" s="87"/>
      <c r="CQ92" s="87"/>
    </row>
    <row r="93" spans="1:95" ht="265.35000000000002" customHeight="1">
      <c r="A93" s="759">
        <v>24</v>
      </c>
      <c r="B93" s="759" t="s">
        <v>379</v>
      </c>
      <c r="C93" s="759" t="s">
        <v>378</v>
      </c>
      <c r="D93" s="759" t="s">
        <v>377</v>
      </c>
      <c r="E93" s="86" t="s">
        <v>376</v>
      </c>
      <c r="F93" s="86" t="s">
        <v>375</v>
      </c>
      <c r="G93" s="759" t="s">
        <v>374</v>
      </c>
      <c r="H93" s="759" t="s">
        <v>317</v>
      </c>
      <c r="I93" s="130" t="s">
        <v>301</v>
      </c>
      <c r="J93" s="836">
        <v>5</v>
      </c>
      <c r="K93" s="780" t="str">
        <f>IF(J93&lt;=0,"",IF(J93=1,"Rara vez",IF(J93=2,"Improbable",IF(J93=3,"Posible",IF(J93=4,"Probable",IF(J93=5,"Casi Seguro"))))))</f>
        <v>Casi Seguro</v>
      </c>
      <c r="L93" s="782">
        <f>IF(K93="","",IF(K93="Rara vez",0.2,IF(K93="Improbable",0.4,IF(K93="Posible",0.6,IF(K93="Probable",0.8,IF(K93="Casi seguro",1,))))))</f>
        <v>1</v>
      </c>
      <c r="M93" s="888" t="s">
        <v>286</v>
      </c>
      <c r="N93" s="888" t="s">
        <v>286</v>
      </c>
      <c r="O93" s="888" t="s">
        <v>286</v>
      </c>
      <c r="P93" s="888" t="s">
        <v>286</v>
      </c>
      <c r="Q93" s="888" t="s">
        <v>286</v>
      </c>
      <c r="R93" s="888" t="s">
        <v>286</v>
      </c>
      <c r="S93" s="888" t="s">
        <v>286</v>
      </c>
      <c r="T93" s="888" t="s">
        <v>286</v>
      </c>
      <c r="U93" s="888" t="s">
        <v>286</v>
      </c>
      <c r="V93" s="888" t="s">
        <v>286</v>
      </c>
      <c r="W93" s="888" t="s">
        <v>286</v>
      </c>
      <c r="X93" s="888" t="s">
        <v>286</v>
      </c>
      <c r="Y93" s="888" t="s">
        <v>286</v>
      </c>
      <c r="Z93" s="888" t="s">
        <v>286</v>
      </c>
      <c r="AA93" s="888" t="s">
        <v>286</v>
      </c>
      <c r="AB93" s="888" t="s">
        <v>285</v>
      </c>
      <c r="AC93" s="888" t="s">
        <v>286</v>
      </c>
      <c r="AD93" s="888" t="s">
        <v>286</v>
      </c>
      <c r="AE93" s="888" t="s">
        <v>285</v>
      </c>
      <c r="AF93" s="801">
        <f>IF(AB93="Si","19",COUNTIF(M93:AE94,"si"))</f>
        <v>17</v>
      </c>
      <c r="AG93" s="72">
        <f t="shared" si="44"/>
        <v>20</v>
      </c>
      <c r="AH93" s="780" t="str">
        <f>IF(AG93=5,"Moderado",IF(AG93=10,"Mayor",IF(AG93=20,"Catastrófico",0)))</f>
        <v>Catastrófico</v>
      </c>
      <c r="AI93" s="782">
        <f>IF(AH93="","",IF(AH93="Moderado",0.6,IF(AH93="Mayor",0.8,IF(AH93="Catastrófico",1,))))</f>
        <v>1</v>
      </c>
      <c r="AJ93" s="780"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Extremo</v>
      </c>
      <c r="AK93" s="114">
        <v>1</v>
      </c>
      <c r="AL93" s="142" t="s">
        <v>373</v>
      </c>
      <c r="AM93" s="132" t="s">
        <v>283</v>
      </c>
      <c r="AN93" s="132">
        <f t="shared" si="49"/>
        <v>15</v>
      </c>
      <c r="AO93" s="132" t="s">
        <v>282</v>
      </c>
      <c r="AP93" s="132">
        <f t="shared" si="50"/>
        <v>15</v>
      </c>
      <c r="AQ93" s="132" t="s">
        <v>281</v>
      </c>
      <c r="AR93" s="132">
        <f t="shared" si="51"/>
        <v>15</v>
      </c>
      <c r="AS93" s="132" t="s">
        <v>315</v>
      </c>
      <c r="AT93" s="132">
        <f t="shared" si="52"/>
        <v>10</v>
      </c>
      <c r="AU93" s="132" t="s">
        <v>279</v>
      </c>
      <c r="AV93" s="132">
        <f t="shared" si="53"/>
        <v>15</v>
      </c>
      <c r="AW93" s="134" t="s">
        <v>278</v>
      </c>
      <c r="AX93" s="132">
        <f t="shared" si="54"/>
        <v>15</v>
      </c>
      <c r="AY93" s="134" t="s">
        <v>277</v>
      </c>
      <c r="AZ93" s="132">
        <f t="shared" si="55"/>
        <v>15</v>
      </c>
      <c r="BA93" s="135">
        <f>SUM(AN93,AP93,AR93,AT93,AV93,AX93,AZ93)</f>
        <v>100</v>
      </c>
      <c r="BB93" s="132" t="str">
        <f>IF(BA93&gt;=96,"Fuerte",IF(AND(BA93&gt;=86, BA93&lt;96),"Moderado",IF(BA93&lt;86,"Débil")))</f>
        <v>Fuerte</v>
      </c>
      <c r="BC93" s="132" t="s">
        <v>276</v>
      </c>
      <c r="BD93" s="132">
        <f>VALUE(IF(OR(AND(BB93="Fuerte",BC93="Fuerte")),"100",IF(OR(AND(BB93="Fuerte",BC93="Moderado"),AND(BB93="Moderado",BC93="Fuerte"),AND(BB93="Moderado",BC93="Moderado")),"50",IF(OR(AND(BB93="Fuerte",BC93="Débil"),AND(BB93="Moderado",BC93="Débil"),AND(BB93="Débil",BC93="Fuerte"),AND(BB93="Débil",BC93="Moderado"),AND(BB93="Débil",BC93="Débil")),"0",))))</f>
        <v>100</v>
      </c>
      <c r="BE93" s="136" t="str">
        <f>IF(BD93=100,"Fuerte",IF(BD93=50,"Moderado",IF(BD93=0,"Débil")))</f>
        <v>Fuerte</v>
      </c>
      <c r="BF93" s="835">
        <f>AVERAGE(BD93:BD97)</f>
        <v>100</v>
      </c>
      <c r="BG93" s="835" t="str">
        <f>IF(BF93=100,"Fuerte",IF(AND(BF93&lt;=99, BF93&gt;=50),"Moderado",IF(BF93&lt;50,"Débil")))</f>
        <v>Fuerte</v>
      </c>
      <c r="BH93" s="741">
        <f>IF(BG93="Fuerte",(J93-2),IF(BG93="Moderado",(J93-1), IF(BG93="Débil",((J93-0)))))</f>
        <v>3</v>
      </c>
      <c r="BI93" s="741" t="str">
        <f>IF(BH93&lt;=0,"",IF(BH93=1,"Rara vez",IF(BH93=2,"Improbable",IF(BH93=3,"Posible",IF(BH93=4,"Probable",IF(BH93=5,"Casi Seguro"))))))</f>
        <v>Posible</v>
      </c>
      <c r="BJ93" s="831">
        <f>IF(BI93="","",IF(BI93="Rara vez",0.2,IF(BI93="Improbable",0.4,IF(BI93="Posible",0.6,IF(BI93="Probable",0.8,IF(BI93="Casi seguro",1,))))))</f>
        <v>0.6</v>
      </c>
      <c r="BK93" s="741" t="str">
        <f>IFERROR(IF(AG93=5,"Moderado",IF(AG93=10,"Mayor",IF(AG93=20,"Catastrófico",0))),"")</f>
        <v>Catastrófico</v>
      </c>
      <c r="BL93" s="831">
        <f>IF(AH93="","",IF(AH93="Moderado",0.6,IF(AH93="Mayor",0.8,IF(AH93="Catastrófico",1,))))</f>
        <v>1</v>
      </c>
      <c r="BM93" s="832"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Extremo</v>
      </c>
      <c r="BN93" s="137" t="s">
        <v>314</v>
      </c>
      <c r="BO93" s="583" t="s">
        <v>934</v>
      </c>
      <c r="BP93" s="484" t="s">
        <v>935</v>
      </c>
      <c r="BQ93" s="484" t="s">
        <v>371</v>
      </c>
      <c r="BR93" s="484" t="s">
        <v>370</v>
      </c>
      <c r="BS93" s="484" t="s">
        <v>936</v>
      </c>
      <c r="BT93" s="584" t="s">
        <v>937</v>
      </c>
      <c r="BU93" s="584" t="s">
        <v>938</v>
      </c>
      <c r="BV93" s="576">
        <v>4784</v>
      </c>
      <c r="BW93" s="114"/>
      <c r="BX93" s="87"/>
      <c r="BY93" s="87"/>
      <c r="BZ93" s="87"/>
      <c r="CA93" s="87"/>
      <c r="CB93" s="87"/>
      <c r="CC93" s="87"/>
      <c r="CD93" s="87"/>
      <c r="CE93" s="87"/>
      <c r="CF93" s="87"/>
      <c r="CG93" s="87"/>
      <c r="CH93" s="87"/>
      <c r="CI93" s="87"/>
      <c r="CJ93" s="87"/>
      <c r="CK93" s="87"/>
      <c r="CL93" s="87"/>
      <c r="CM93" s="87"/>
      <c r="CN93" s="87"/>
      <c r="CO93" s="87"/>
      <c r="CP93" s="87"/>
      <c r="CQ93" s="87"/>
    </row>
    <row r="94" spans="1:95" ht="408.6" customHeight="1">
      <c r="A94" s="743"/>
      <c r="B94" s="743"/>
      <c r="C94" s="743"/>
      <c r="D94" s="743"/>
      <c r="E94" s="86"/>
      <c r="F94" s="86"/>
      <c r="G94" s="837"/>
      <c r="H94" s="743"/>
      <c r="I94" s="130" t="s">
        <v>309</v>
      </c>
      <c r="J94" s="764"/>
      <c r="K94" s="743"/>
      <c r="L94" s="743"/>
      <c r="M94" s="889"/>
      <c r="N94" s="889"/>
      <c r="O94" s="889"/>
      <c r="P94" s="889"/>
      <c r="Q94" s="889"/>
      <c r="R94" s="889"/>
      <c r="S94" s="889"/>
      <c r="T94" s="889"/>
      <c r="U94" s="889"/>
      <c r="V94" s="889"/>
      <c r="W94" s="889"/>
      <c r="X94" s="889"/>
      <c r="Y94" s="889"/>
      <c r="Z94" s="889"/>
      <c r="AA94" s="889"/>
      <c r="AB94" s="889"/>
      <c r="AC94" s="889"/>
      <c r="AD94" s="889"/>
      <c r="AE94" s="889"/>
      <c r="AF94" s="743"/>
      <c r="AG94" s="72">
        <f t="shared" si="44"/>
        <v>5</v>
      </c>
      <c r="AH94" s="743"/>
      <c r="AI94" s="743"/>
      <c r="AJ94" s="743"/>
      <c r="AK94" s="114">
        <v>2</v>
      </c>
      <c r="AL94" s="90" t="s">
        <v>308</v>
      </c>
      <c r="AM94" s="132"/>
      <c r="AN94" s="132" t="str">
        <f t="shared" si="49"/>
        <v/>
      </c>
      <c r="AO94" s="132"/>
      <c r="AP94" s="132" t="str">
        <f t="shared" si="50"/>
        <v/>
      </c>
      <c r="AQ94" s="132"/>
      <c r="AR94" s="132" t="str">
        <f t="shared" si="51"/>
        <v/>
      </c>
      <c r="AS94" s="132"/>
      <c r="AT94" s="132" t="str">
        <f t="shared" si="52"/>
        <v/>
      </c>
      <c r="AU94" s="132"/>
      <c r="AV94" s="132" t="str">
        <f t="shared" si="53"/>
        <v/>
      </c>
      <c r="AW94" s="134"/>
      <c r="AX94" s="132" t="str">
        <f t="shared" si="54"/>
        <v/>
      </c>
      <c r="AY94" s="134"/>
      <c r="AZ94" s="132" t="str">
        <f t="shared" si="55"/>
        <v/>
      </c>
      <c r="BA94" s="135"/>
      <c r="BB94" s="132"/>
      <c r="BC94" s="132"/>
      <c r="BD94" s="132"/>
      <c r="BE94" s="136"/>
      <c r="BF94" s="743"/>
      <c r="BG94" s="743"/>
      <c r="BH94" s="743"/>
      <c r="BI94" s="743"/>
      <c r="BJ94" s="743"/>
      <c r="BK94" s="743"/>
      <c r="BL94" s="743"/>
      <c r="BM94" s="743"/>
      <c r="BN94" s="137" t="s">
        <v>363</v>
      </c>
      <c r="BO94" s="585" t="s">
        <v>939</v>
      </c>
      <c r="BP94" s="413" t="s">
        <v>940</v>
      </c>
      <c r="BQ94" s="406" t="s">
        <v>941</v>
      </c>
      <c r="BR94" s="586" t="s">
        <v>366</v>
      </c>
      <c r="BS94" s="406" t="s">
        <v>942</v>
      </c>
      <c r="BT94" s="587" t="s">
        <v>937</v>
      </c>
      <c r="BU94" s="588" t="s">
        <v>938</v>
      </c>
      <c r="BV94" s="589">
        <v>4784</v>
      </c>
      <c r="BW94" s="590"/>
      <c r="BX94" s="87"/>
      <c r="BY94" s="87"/>
      <c r="BZ94" s="87"/>
      <c r="CA94" s="87"/>
      <c r="CB94" s="87"/>
      <c r="CC94" s="87"/>
      <c r="CD94" s="87"/>
      <c r="CE94" s="87"/>
      <c r="CF94" s="87"/>
      <c r="CG94" s="87"/>
      <c r="CH94" s="87"/>
      <c r="CI94" s="87"/>
      <c r="CJ94" s="87"/>
      <c r="CK94" s="87"/>
      <c r="CL94" s="87"/>
      <c r="CM94" s="87"/>
      <c r="CN94" s="87"/>
      <c r="CO94" s="87"/>
      <c r="CP94" s="87"/>
      <c r="CQ94" s="87"/>
    </row>
    <row r="95" spans="1:95" ht="142.5">
      <c r="A95" s="743"/>
      <c r="B95" s="743"/>
      <c r="C95" s="743"/>
      <c r="D95" s="743"/>
      <c r="E95" s="86"/>
      <c r="F95" s="86"/>
      <c r="G95" s="837"/>
      <c r="H95" s="743"/>
      <c r="I95" s="130"/>
      <c r="J95" s="764"/>
      <c r="K95" s="743"/>
      <c r="L95" s="743"/>
      <c r="M95" s="889"/>
      <c r="N95" s="889"/>
      <c r="O95" s="889"/>
      <c r="P95" s="889"/>
      <c r="Q95" s="889"/>
      <c r="R95" s="889"/>
      <c r="S95" s="889"/>
      <c r="T95" s="889"/>
      <c r="U95" s="889"/>
      <c r="V95" s="889"/>
      <c r="W95" s="889"/>
      <c r="X95" s="889"/>
      <c r="Y95" s="889"/>
      <c r="Z95" s="889"/>
      <c r="AA95" s="889"/>
      <c r="AB95" s="889"/>
      <c r="AC95" s="889"/>
      <c r="AD95" s="889"/>
      <c r="AE95" s="889"/>
      <c r="AF95" s="743"/>
      <c r="AG95" s="72"/>
      <c r="AH95" s="743"/>
      <c r="AI95" s="743"/>
      <c r="AJ95" s="743"/>
      <c r="AK95" s="114"/>
      <c r="AL95" s="90" t="s">
        <v>308</v>
      </c>
      <c r="AM95" s="132"/>
      <c r="AN95" s="132"/>
      <c r="AO95" s="132"/>
      <c r="AP95" s="132"/>
      <c r="AQ95" s="132"/>
      <c r="AR95" s="132"/>
      <c r="AS95" s="132"/>
      <c r="AT95" s="132"/>
      <c r="AU95" s="132"/>
      <c r="AV95" s="132"/>
      <c r="AW95" s="134"/>
      <c r="AX95" s="132"/>
      <c r="AY95" s="134"/>
      <c r="AZ95" s="132"/>
      <c r="BA95" s="135"/>
      <c r="BB95" s="132"/>
      <c r="BC95" s="132"/>
      <c r="BD95" s="132"/>
      <c r="BE95" s="136"/>
      <c r="BF95" s="743"/>
      <c r="BG95" s="743"/>
      <c r="BH95" s="743"/>
      <c r="BI95" s="743"/>
      <c r="BJ95" s="743"/>
      <c r="BK95" s="743"/>
      <c r="BL95" s="743"/>
      <c r="BM95" s="743"/>
      <c r="BN95" s="137" t="s">
        <v>363</v>
      </c>
      <c r="BO95" s="591" t="s">
        <v>943</v>
      </c>
      <c r="BP95" s="461" t="s">
        <v>944</v>
      </c>
      <c r="BQ95" s="410" t="s">
        <v>367</v>
      </c>
      <c r="BR95" s="456" t="s">
        <v>366</v>
      </c>
      <c r="BS95" s="410" t="s">
        <v>942</v>
      </c>
      <c r="BT95" s="592">
        <v>45421</v>
      </c>
      <c r="BU95" s="592" t="s">
        <v>945</v>
      </c>
      <c r="BV95" s="510">
        <v>4784</v>
      </c>
      <c r="BW95" s="593"/>
      <c r="BX95" s="87"/>
      <c r="BY95" s="87"/>
      <c r="BZ95" s="87"/>
      <c r="CA95" s="87"/>
      <c r="CB95" s="87"/>
      <c r="CC95" s="87"/>
      <c r="CD95" s="87"/>
      <c r="CE95" s="87"/>
      <c r="CF95" s="87"/>
      <c r="CG95" s="87"/>
      <c r="CH95" s="87"/>
      <c r="CI95" s="87"/>
      <c r="CJ95" s="87"/>
      <c r="CK95" s="87"/>
      <c r="CL95" s="87"/>
      <c r="CM95" s="87"/>
      <c r="CN95" s="87"/>
      <c r="CO95" s="87"/>
      <c r="CP95" s="87"/>
      <c r="CQ95" s="87"/>
    </row>
    <row r="96" spans="1:95" ht="142.5">
      <c r="A96" s="743"/>
      <c r="B96" s="743"/>
      <c r="C96" s="743"/>
      <c r="D96" s="743"/>
      <c r="E96" s="86"/>
      <c r="F96" s="86"/>
      <c r="G96" s="837"/>
      <c r="H96" s="743"/>
      <c r="I96" s="130" t="s">
        <v>295</v>
      </c>
      <c r="J96" s="764"/>
      <c r="K96" s="743"/>
      <c r="L96" s="743"/>
      <c r="M96" s="889"/>
      <c r="N96" s="889"/>
      <c r="O96" s="889"/>
      <c r="P96" s="889"/>
      <c r="Q96" s="889"/>
      <c r="R96" s="889"/>
      <c r="S96" s="889"/>
      <c r="T96" s="889"/>
      <c r="U96" s="889"/>
      <c r="V96" s="889"/>
      <c r="W96" s="889"/>
      <c r="X96" s="889"/>
      <c r="Y96" s="889"/>
      <c r="Z96" s="889"/>
      <c r="AA96" s="889"/>
      <c r="AB96" s="889"/>
      <c r="AC96" s="889"/>
      <c r="AD96" s="889"/>
      <c r="AE96" s="889"/>
      <c r="AF96" s="743"/>
      <c r="AG96" s="72">
        <f t="shared" si="44"/>
        <v>5</v>
      </c>
      <c r="AH96" s="743"/>
      <c r="AI96" s="743"/>
      <c r="AJ96" s="743"/>
      <c r="AK96" s="114">
        <v>3</v>
      </c>
      <c r="AL96" s="90" t="s">
        <v>308</v>
      </c>
      <c r="AM96" s="132"/>
      <c r="AN96" s="132" t="str">
        <f t="shared" si="49"/>
        <v/>
      </c>
      <c r="AO96" s="132"/>
      <c r="AP96" s="132" t="str">
        <f t="shared" si="50"/>
        <v/>
      </c>
      <c r="AQ96" s="132"/>
      <c r="AR96" s="132" t="str">
        <f t="shared" si="51"/>
        <v/>
      </c>
      <c r="AS96" s="132"/>
      <c r="AT96" s="132" t="str">
        <f t="shared" si="52"/>
        <v/>
      </c>
      <c r="AU96" s="132"/>
      <c r="AV96" s="132" t="str">
        <f t="shared" si="53"/>
        <v/>
      </c>
      <c r="AW96" s="134"/>
      <c r="AX96" s="132" t="str">
        <f t="shared" si="54"/>
        <v/>
      </c>
      <c r="AY96" s="134"/>
      <c r="AZ96" s="132" t="str">
        <f t="shared" si="55"/>
        <v/>
      </c>
      <c r="BA96" s="135"/>
      <c r="BB96" s="132"/>
      <c r="BC96" s="132"/>
      <c r="BD96" s="132"/>
      <c r="BE96" s="136"/>
      <c r="BF96" s="743"/>
      <c r="BG96" s="743"/>
      <c r="BH96" s="743"/>
      <c r="BI96" s="743"/>
      <c r="BJ96" s="743"/>
      <c r="BK96" s="743"/>
      <c r="BL96" s="743"/>
      <c r="BM96" s="743"/>
      <c r="BN96" s="137" t="s">
        <v>363</v>
      </c>
      <c r="BO96" s="594"/>
      <c r="BP96" s="591"/>
      <c r="BQ96" s="595"/>
      <c r="BR96" s="596"/>
      <c r="BS96" s="597"/>
      <c r="BT96" s="445"/>
      <c r="BU96" s="445"/>
      <c r="BV96" s="423"/>
      <c r="BW96" s="598"/>
      <c r="BX96" s="87"/>
      <c r="BY96" s="87"/>
      <c r="BZ96" s="87"/>
      <c r="CA96" s="87"/>
      <c r="CB96" s="87"/>
      <c r="CC96" s="87"/>
      <c r="CD96" s="87"/>
      <c r="CE96" s="87"/>
      <c r="CF96" s="87"/>
      <c r="CG96" s="87"/>
      <c r="CH96" s="87"/>
      <c r="CI96" s="87"/>
      <c r="CJ96" s="87"/>
      <c r="CK96" s="87"/>
      <c r="CL96" s="87"/>
      <c r="CM96" s="87"/>
      <c r="CN96" s="87"/>
      <c r="CO96" s="87"/>
      <c r="CP96" s="87"/>
      <c r="CQ96" s="87"/>
    </row>
    <row r="97" spans="1:95" ht="142.5">
      <c r="A97" s="743"/>
      <c r="B97" s="743"/>
      <c r="C97" s="743"/>
      <c r="D97" s="743"/>
      <c r="E97" s="86"/>
      <c r="F97" s="86"/>
      <c r="G97" s="760"/>
      <c r="H97" s="743"/>
      <c r="I97" s="130" t="s">
        <v>296</v>
      </c>
      <c r="J97" s="764"/>
      <c r="K97" s="743"/>
      <c r="L97" s="743"/>
      <c r="M97" s="889"/>
      <c r="N97" s="889"/>
      <c r="O97" s="889"/>
      <c r="P97" s="889"/>
      <c r="Q97" s="889"/>
      <c r="R97" s="889"/>
      <c r="S97" s="889"/>
      <c r="T97" s="889"/>
      <c r="U97" s="889"/>
      <c r="V97" s="889"/>
      <c r="W97" s="889"/>
      <c r="X97" s="889"/>
      <c r="Y97" s="889"/>
      <c r="Z97" s="889"/>
      <c r="AA97" s="889"/>
      <c r="AB97" s="889"/>
      <c r="AC97" s="889"/>
      <c r="AD97" s="889"/>
      <c r="AE97" s="889"/>
      <c r="AF97" s="743"/>
      <c r="AG97" s="72">
        <f t="shared" si="44"/>
        <v>5</v>
      </c>
      <c r="AH97" s="743"/>
      <c r="AI97" s="743"/>
      <c r="AJ97" s="743"/>
      <c r="AK97" s="114">
        <v>4</v>
      </c>
      <c r="AL97" s="90" t="s">
        <v>308</v>
      </c>
      <c r="AM97" s="132"/>
      <c r="AN97" s="132" t="str">
        <f t="shared" si="49"/>
        <v/>
      </c>
      <c r="AO97" s="132"/>
      <c r="AP97" s="132" t="str">
        <f t="shared" si="50"/>
        <v/>
      </c>
      <c r="AQ97" s="132"/>
      <c r="AR97" s="132" t="str">
        <f t="shared" si="51"/>
        <v/>
      </c>
      <c r="AS97" s="132"/>
      <c r="AT97" s="132" t="str">
        <f t="shared" si="52"/>
        <v/>
      </c>
      <c r="AU97" s="132"/>
      <c r="AV97" s="132" t="str">
        <f t="shared" si="53"/>
        <v/>
      </c>
      <c r="AW97" s="134"/>
      <c r="AX97" s="132" t="str">
        <f t="shared" si="54"/>
        <v/>
      </c>
      <c r="AY97" s="134"/>
      <c r="AZ97" s="132" t="str">
        <f t="shared" si="55"/>
        <v/>
      </c>
      <c r="BA97" s="135"/>
      <c r="BB97" s="132"/>
      <c r="BC97" s="132"/>
      <c r="BD97" s="132"/>
      <c r="BE97" s="136"/>
      <c r="BF97" s="743"/>
      <c r="BG97" s="743"/>
      <c r="BH97" s="743"/>
      <c r="BI97" s="743"/>
      <c r="BJ97" s="743"/>
      <c r="BK97" s="743"/>
      <c r="BL97" s="743"/>
      <c r="BM97" s="743"/>
      <c r="BN97" s="137" t="s">
        <v>363</v>
      </c>
      <c r="BO97" s="594"/>
      <c r="BP97" s="591"/>
      <c r="BQ97" s="591"/>
      <c r="BR97" s="591"/>
      <c r="BS97" s="595"/>
      <c r="BT97" s="599"/>
      <c r="BU97" s="599"/>
      <c r="BV97" s="577"/>
      <c r="BW97" s="114"/>
      <c r="BX97" s="87"/>
      <c r="BY97" s="87"/>
      <c r="BZ97" s="87"/>
      <c r="CA97" s="87"/>
      <c r="CB97" s="87"/>
      <c r="CC97" s="87"/>
      <c r="CD97" s="87"/>
      <c r="CE97" s="87"/>
      <c r="CF97" s="87"/>
      <c r="CG97" s="87"/>
      <c r="CH97" s="87"/>
      <c r="CI97" s="87"/>
      <c r="CJ97" s="87"/>
      <c r="CK97" s="87"/>
      <c r="CL97" s="87"/>
      <c r="CM97" s="87"/>
      <c r="CN97" s="87"/>
      <c r="CO97" s="87"/>
      <c r="CP97" s="87"/>
      <c r="CQ97" s="87"/>
    </row>
    <row r="98" spans="1:95" ht="270" customHeight="1">
      <c r="A98" s="89">
        <v>25</v>
      </c>
      <c r="B98" s="89" t="s">
        <v>359</v>
      </c>
      <c r="C98" s="89" t="s">
        <v>358</v>
      </c>
      <c r="D98" s="89" t="s">
        <v>357</v>
      </c>
      <c r="E98" s="166" t="s">
        <v>356</v>
      </c>
      <c r="F98" s="166" t="s">
        <v>355</v>
      </c>
      <c r="G98" s="89" t="s">
        <v>354</v>
      </c>
      <c r="H98" s="89" t="s">
        <v>317</v>
      </c>
      <c r="I98" s="89" t="s">
        <v>295</v>
      </c>
      <c r="J98" s="89">
        <v>2</v>
      </c>
      <c r="K98" s="231" t="str">
        <f>IF(J98&lt;=0,"",IF(J98=1,"Rara vez",IF(J98=2,"Improbable",IF(J98=3,"Posible",IF(J98=4,"Probable",IF(J98=5,"Casi Seguro"))))))</f>
        <v>Improbable</v>
      </c>
      <c r="L98" s="232">
        <f>IF(K98="","",IF(K98="Rara vez",0.2,IF(K98="Improbable",0.4,IF(K98="Posible",0.6,IF(K98="Probable",0.8,IF(K98="Casi seguro",1,))))))</f>
        <v>0.4</v>
      </c>
      <c r="M98" s="232" t="s">
        <v>285</v>
      </c>
      <c r="N98" s="232" t="s">
        <v>286</v>
      </c>
      <c r="O98" s="232" t="s">
        <v>285</v>
      </c>
      <c r="P98" s="232" t="s">
        <v>285</v>
      </c>
      <c r="Q98" s="232" t="s">
        <v>285</v>
      </c>
      <c r="R98" s="232" t="s">
        <v>285</v>
      </c>
      <c r="S98" s="232" t="s">
        <v>285</v>
      </c>
      <c r="T98" s="232" t="s">
        <v>285</v>
      </c>
      <c r="U98" s="232" t="s">
        <v>285</v>
      </c>
      <c r="V98" s="232" t="s">
        <v>286</v>
      </c>
      <c r="W98" s="232" t="s">
        <v>285</v>
      </c>
      <c r="X98" s="232" t="s">
        <v>286</v>
      </c>
      <c r="Y98" s="232" t="s">
        <v>285</v>
      </c>
      <c r="Z98" s="232" t="s">
        <v>286</v>
      </c>
      <c r="AA98" s="232" t="s">
        <v>286</v>
      </c>
      <c r="AB98" s="232" t="s">
        <v>285</v>
      </c>
      <c r="AC98" s="232" t="s">
        <v>286</v>
      </c>
      <c r="AD98" s="232" t="s">
        <v>285</v>
      </c>
      <c r="AE98" s="232" t="s">
        <v>285</v>
      </c>
      <c r="AF98" s="233">
        <f>IF(AB98="Si","19",COUNTIF(M98:AE98,"si"))</f>
        <v>6</v>
      </c>
      <c r="AG98" s="72">
        <f t="shared" si="44"/>
        <v>10</v>
      </c>
      <c r="AH98" s="231" t="str">
        <f>IF(AG98=5,"Moderado",IF(AG98=10,"Mayor",IF(AG98=20,"Catastrófico",0)))</f>
        <v>Mayor</v>
      </c>
      <c r="AI98" s="232">
        <v>0.6</v>
      </c>
      <c r="AJ98" s="231"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Alta</v>
      </c>
      <c r="AK98" s="73">
        <v>1</v>
      </c>
      <c r="AL98" s="275" t="s">
        <v>353</v>
      </c>
      <c r="AM98" s="134" t="s">
        <v>283</v>
      </c>
      <c r="AN98" s="134">
        <f t="shared" si="49"/>
        <v>15</v>
      </c>
      <c r="AO98" s="134" t="s">
        <v>282</v>
      </c>
      <c r="AP98" s="134">
        <f t="shared" si="50"/>
        <v>15</v>
      </c>
      <c r="AQ98" s="134" t="s">
        <v>281</v>
      </c>
      <c r="AR98" s="134">
        <f t="shared" si="51"/>
        <v>15</v>
      </c>
      <c r="AS98" s="134" t="s">
        <v>315</v>
      </c>
      <c r="AT98" s="134">
        <f t="shared" si="52"/>
        <v>10</v>
      </c>
      <c r="AU98" s="134" t="s">
        <v>279</v>
      </c>
      <c r="AV98" s="134">
        <f t="shared" si="53"/>
        <v>15</v>
      </c>
      <c r="AW98" s="134" t="s">
        <v>278</v>
      </c>
      <c r="AX98" s="134">
        <f t="shared" si="54"/>
        <v>15</v>
      </c>
      <c r="AY98" s="134" t="s">
        <v>277</v>
      </c>
      <c r="AZ98" s="134">
        <f t="shared" si="55"/>
        <v>15</v>
      </c>
      <c r="BA98" s="145">
        <f>SUM(AN98,AP98,AR98,AT98,AV98,AX98,AZ98)</f>
        <v>100</v>
      </c>
      <c r="BB98" s="134" t="str">
        <f>IF(BA98&gt;=96,"Fuerte",IF(AND(BA98&gt;=86, BA98&lt;96),"Moderado",IF(BA98&lt;86,"Débil")))</f>
        <v>Fuerte</v>
      </c>
      <c r="BC98" s="134" t="s">
        <v>276</v>
      </c>
      <c r="BD98" s="134">
        <f>VALUE(IF(OR(AND(BB98="Fuerte",BC98="Fuerte")),"100",IF(OR(AND(BB98="Fuerte",BC98="Moderado"),AND(BB98="Moderado",BC98="Fuerte"),AND(BB98="Moderado",BC98="Moderado")),"50",IF(OR(AND(BB98="Fuerte",BC98="Débil"),AND(BB98="Moderado",BC98="Débil"),AND(BB98="Débil",BC98="Fuerte"),AND(BB98="Débil",BC98="Moderado"),AND(BB98="Débil",BC98="Débil")),"0",))))</f>
        <v>100</v>
      </c>
      <c r="BE98" s="146" t="str">
        <f>IF(BD98=100,"Fuerte",IF(BD98=50,"Moderado",IF(BD98=0,"Débil")))</f>
        <v>Fuerte</v>
      </c>
      <c r="BF98" s="146">
        <f>AVERAGE(BD98:BD98)</f>
        <v>100</v>
      </c>
      <c r="BG98" s="146" t="str">
        <f>IF(BF98=100,"Fuerte",IF(AND(BF98&lt;=99, BF98&gt;=50),"Moderado",IF(BF98&lt;50,"Débil")))</f>
        <v>Fuerte</v>
      </c>
      <c r="BH98" s="234">
        <f>IF(BG98="Fuerte",(J98-2),IF(BG98="Moderado",(J98-1), IF(BG98="Débil",((J98-0)))))</f>
        <v>0</v>
      </c>
      <c r="BI98" s="234" t="str">
        <f>IF(BH98&lt;=0,"Rara vez",IF(BH98=1,"Rara vez",IF(BH98=2,"Improbable",IF(BH98=3,"Posible",IF(BH98=4,"Probable",IF(BH98=5,"Casi Seguro"))))))</f>
        <v>Rara vez</v>
      </c>
      <c r="BJ98" s="232">
        <f>IF(BI98="","",IF(BI98="Rara vez",0.2,IF(BI98="Improbable",0.4,IF(BI98="Posible",0.6,IF(BI98="Probable",0.8,IF(BI98="Casi seguro",1,))))))</f>
        <v>0.2</v>
      </c>
      <c r="BK98" s="234" t="str">
        <f>IFERROR(IF(AG98=5,"Moderado",IF(AG98=10,"Mayor",IF(AG98=20,"Catastrófico",0))),"")</f>
        <v>Mayor</v>
      </c>
      <c r="BL98" s="232">
        <f>IF(AH98="","",IF(AH98="Moderado",0.6,IF(AH98="Mayor",0.8,IF(AH98="Catastrófico",1,))))</f>
        <v>0.8</v>
      </c>
      <c r="BM98" s="234"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Alta</v>
      </c>
      <c r="BN98" s="146" t="s">
        <v>314</v>
      </c>
      <c r="BO98" s="600" t="s">
        <v>947</v>
      </c>
      <c r="BP98" s="591" t="s">
        <v>948</v>
      </c>
      <c r="BQ98" s="591" t="s">
        <v>351</v>
      </c>
      <c r="BR98" s="591" t="s">
        <v>272</v>
      </c>
      <c r="BS98" s="591" t="s">
        <v>350</v>
      </c>
      <c r="BT98" s="601">
        <v>45292</v>
      </c>
      <c r="BU98" s="601">
        <v>45657</v>
      </c>
      <c r="BV98" s="602">
        <v>4775</v>
      </c>
      <c r="BW98" s="279"/>
      <c r="BX98" s="87"/>
      <c r="BY98" s="87"/>
      <c r="BZ98" s="87"/>
      <c r="CA98" s="87"/>
      <c r="CB98" s="87"/>
      <c r="CC98" s="87"/>
      <c r="CD98" s="87"/>
      <c r="CE98" s="87"/>
      <c r="CF98" s="87"/>
      <c r="CG98" s="87"/>
      <c r="CH98" s="87"/>
      <c r="CI98" s="87"/>
      <c r="CJ98" s="87"/>
      <c r="CK98" s="87"/>
      <c r="CL98" s="87"/>
      <c r="CM98" s="87"/>
      <c r="CN98" s="87"/>
      <c r="CO98" s="87"/>
      <c r="CP98" s="87"/>
      <c r="CQ98" s="87"/>
    </row>
    <row r="99" spans="1:95" ht="105" customHeight="1">
      <c r="A99" s="836">
        <v>26</v>
      </c>
      <c r="B99" s="903" t="s">
        <v>349</v>
      </c>
      <c r="C99" s="759" t="s">
        <v>348</v>
      </c>
      <c r="D99" s="759" t="s">
        <v>347</v>
      </c>
      <c r="E99" s="88" t="s">
        <v>346</v>
      </c>
      <c r="F99" s="88" t="s">
        <v>345</v>
      </c>
      <c r="G99" s="759" t="s">
        <v>344</v>
      </c>
      <c r="H99" s="759" t="s">
        <v>317</v>
      </c>
      <c r="I99" s="89" t="s">
        <v>296</v>
      </c>
      <c r="J99" s="836">
        <v>4</v>
      </c>
      <c r="K99" s="780" t="str">
        <f>IF(J99&lt;=0,"",IF(J99=1,"Rara vez",IF(J99=2,"Improbable",IF(J99=3,"Posible",IF(J99=4,"Probable",IF(J99=5,"Casi Seguro"))))))</f>
        <v>Probable</v>
      </c>
      <c r="L99" s="782">
        <f>IF(K99="","",IF(K99="Rara vez",0.2,IF(K99="Improbable",0.4,IF(K99="Posible",0.6,IF(K99="Probable",0.8,IF(K99="Casi seguro",1,))))))</f>
        <v>0.8</v>
      </c>
      <c r="M99" s="782" t="s">
        <v>286</v>
      </c>
      <c r="N99" s="782" t="s">
        <v>286</v>
      </c>
      <c r="O99" s="782" t="s">
        <v>285</v>
      </c>
      <c r="P99" s="782" t="s">
        <v>285</v>
      </c>
      <c r="Q99" s="782" t="s">
        <v>286</v>
      </c>
      <c r="R99" s="782" t="s">
        <v>286</v>
      </c>
      <c r="S99" s="782" t="s">
        <v>285</v>
      </c>
      <c r="T99" s="782" t="s">
        <v>285</v>
      </c>
      <c r="U99" s="782" t="s">
        <v>285</v>
      </c>
      <c r="V99" s="782" t="s">
        <v>286</v>
      </c>
      <c r="W99" s="782" t="s">
        <v>286</v>
      </c>
      <c r="X99" s="782" t="s">
        <v>286</v>
      </c>
      <c r="Y99" s="782" t="s">
        <v>286</v>
      </c>
      <c r="Z99" s="782" t="s">
        <v>286</v>
      </c>
      <c r="AA99" s="782" t="s">
        <v>285</v>
      </c>
      <c r="AB99" s="782" t="s">
        <v>285</v>
      </c>
      <c r="AC99" s="782" t="s">
        <v>286</v>
      </c>
      <c r="AD99" s="782" t="s">
        <v>285</v>
      </c>
      <c r="AE99" s="782" t="s">
        <v>285</v>
      </c>
      <c r="AF99" s="801">
        <f>IF(AB99="Si","19",COUNTIF(M99:AE100,"si"))</f>
        <v>10</v>
      </c>
      <c r="AG99" s="72">
        <f t="shared" si="44"/>
        <v>10</v>
      </c>
      <c r="AH99" s="780" t="str">
        <f>IF(AG99=5,"Moderado",IF(AG99=10,"Mayor",IF(AG99=20,"Catastrófico",0)))</f>
        <v>Mayor</v>
      </c>
      <c r="AI99" s="782">
        <f>IF(AH99="","",IF(AH99="Moderado",0.6,IF(AH99="Mayor",0.8,IF(AH99="Catastrófico",1,))))</f>
        <v>0.8</v>
      </c>
      <c r="AJ99" s="780"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114">
        <v>1</v>
      </c>
      <c r="AL99" s="90" t="s">
        <v>343</v>
      </c>
      <c r="AM99" s="132" t="s">
        <v>283</v>
      </c>
      <c r="AN99" s="132">
        <f t="shared" si="49"/>
        <v>15</v>
      </c>
      <c r="AO99" s="132" t="s">
        <v>282</v>
      </c>
      <c r="AP99" s="132">
        <f t="shared" si="50"/>
        <v>15</v>
      </c>
      <c r="AQ99" s="132" t="s">
        <v>281</v>
      </c>
      <c r="AR99" s="132">
        <f t="shared" si="51"/>
        <v>15</v>
      </c>
      <c r="AS99" s="132" t="s">
        <v>280</v>
      </c>
      <c r="AT99" s="132">
        <f t="shared" si="52"/>
        <v>15</v>
      </c>
      <c r="AU99" s="132" t="s">
        <v>279</v>
      </c>
      <c r="AV99" s="132">
        <f t="shared" si="53"/>
        <v>15</v>
      </c>
      <c r="AW99" s="134" t="s">
        <v>278</v>
      </c>
      <c r="AX99" s="132">
        <f t="shared" si="54"/>
        <v>15</v>
      </c>
      <c r="AY99" s="134" t="s">
        <v>277</v>
      </c>
      <c r="AZ99" s="132">
        <f t="shared" si="55"/>
        <v>15</v>
      </c>
      <c r="BA99" s="135">
        <f t="shared" ref="BA99:BA100" si="60">SUM(AN99,AP99,AR99,AT99,AV99,AX99,AZ99)</f>
        <v>105</v>
      </c>
      <c r="BB99" s="132" t="str">
        <f t="shared" ref="BB99:BB100" si="61">IF(BA99&gt;=96,"Fuerte",IF(AND(BA99&gt;=86, BA99&lt;96),"Moderado",IF(BA99&lt;86,"Débil")))</f>
        <v>Fuerte</v>
      </c>
      <c r="BC99" s="132" t="s">
        <v>276</v>
      </c>
      <c r="BD99" s="132">
        <f t="shared" ref="BD99:BD100" si="62">VALUE(IF(OR(AND(BB99="Fuerte",BC99="Fuerte")),"100",IF(OR(AND(BB99="Fuerte",BC99="Moderado"),AND(BB99="Moderado",BC99="Fuerte"),AND(BB99="Moderado",BC99="Moderado")),"50",IF(OR(AND(BB99="Fuerte",BC99="Débil"),AND(BB99="Moderado",BC99="Débil"),AND(BB99="Débil",BC99="Fuerte"),AND(BB99="Débil",BC99="Moderado"),AND(BB99="Débil",BC99="Débil")),"0",))))</f>
        <v>100</v>
      </c>
      <c r="BE99" s="136" t="str">
        <f t="shared" ref="BE99:BE100" si="63">IF(BD99=100,"Fuerte",IF(BD99=50,"Moderado",IF(BD99=0,"Débil")))</f>
        <v>Fuerte</v>
      </c>
      <c r="BF99" s="835">
        <f>AVERAGE(BD99:BD102)</f>
        <v>100</v>
      </c>
      <c r="BG99" s="835" t="str">
        <f>IF(BF99=100,"Fuerte",IF(AND(BF99&lt;=99, BF99&gt;=50),"Moderado",IF(BF99&lt;50,"Débil")))</f>
        <v>Fuerte</v>
      </c>
      <c r="BH99" s="741">
        <f>IF(BG99="Fuerte",(J99-2),IF(BG99="Moderado",(J99-1), IF(BG99="Débil",((J99-0)))))</f>
        <v>2</v>
      </c>
      <c r="BI99" s="741" t="str">
        <f>IF(BH99&lt;=0,"",IF(BH99=1,"Rara vez",IF(BH99=2,"Improbable",IF(BH99=3,"Posible",IF(BH99=4,"Probable",IF(BH99=5,"Casi Seguro"))))))</f>
        <v>Improbable</v>
      </c>
      <c r="BJ99" s="831">
        <f>IF(BI99="","",IF(BI99="Rara vez",0.2,IF(BI99="Improbable",0.4,IF(BI99="Posible",0.6,IF(BI99="Probable",0.8,IF(BI99="Casi seguro",1,))))))</f>
        <v>0.4</v>
      </c>
      <c r="BK99" s="741" t="str">
        <f>IFERROR(IF(AG99=5,"Moderado",IF(AG99=10,"Mayor",IF(AG99=20,"Catastrófico",0))),"")</f>
        <v>Mayor</v>
      </c>
      <c r="BL99" s="831">
        <f>IF(AH99="","",IF(AH99="Moderado",0.6,IF(AH99="Mayor",0.8,IF(AH99="Catastrófico",1,))))</f>
        <v>0.8</v>
      </c>
      <c r="BM99" s="832"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Alta</v>
      </c>
      <c r="BN99" s="136" t="s">
        <v>314</v>
      </c>
      <c r="BO99" s="483" t="s">
        <v>342</v>
      </c>
      <c r="BP99" s="483" t="s">
        <v>951</v>
      </c>
      <c r="BQ99" s="483" t="s">
        <v>952</v>
      </c>
      <c r="BR99" s="483" t="s">
        <v>953</v>
      </c>
      <c r="BS99" s="483" t="s">
        <v>954</v>
      </c>
      <c r="BT99" s="603" t="s">
        <v>955</v>
      </c>
      <c r="BU99" s="604" t="s">
        <v>956</v>
      </c>
      <c r="BV99" s="406">
        <v>4779</v>
      </c>
      <c r="BW99" s="605"/>
      <c r="BX99" s="87"/>
      <c r="BY99" s="87"/>
      <c r="BZ99" s="87"/>
      <c r="CA99" s="87"/>
      <c r="CB99" s="87"/>
      <c r="CC99" s="87"/>
      <c r="CD99" s="87"/>
      <c r="CE99" s="87"/>
      <c r="CF99" s="87"/>
      <c r="CG99" s="87"/>
      <c r="CH99" s="87"/>
      <c r="CI99" s="87"/>
      <c r="CJ99" s="87"/>
      <c r="CK99" s="87"/>
      <c r="CL99" s="87"/>
      <c r="CM99" s="87"/>
      <c r="CN99" s="87"/>
      <c r="CO99" s="87"/>
      <c r="CP99" s="87"/>
      <c r="CQ99" s="87"/>
    </row>
    <row r="100" spans="1:95" ht="133.5" customHeight="1">
      <c r="A100" s="743"/>
      <c r="B100" s="904"/>
      <c r="C100" s="743"/>
      <c r="D100" s="743"/>
      <c r="E100" s="86" t="s">
        <v>341</v>
      </c>
      <c r="F100" s="86"/>
      <c r="G100" s="743"/>
      <c r="H100" s="743"/>
      <c r="I100" s="89" t="s">
        <v>340</v>
      </c>
      <c r="J100" s="764"/>
      <c r="K100" s="743"/>
      <c r="L100" s="743"/>
      <c r="M100" s="743"/>
      <c r="N100" s="743"/>
      <c r="O100" s="743"/>
      <c r="P100" s="743"/>
      <c r="Q100" s="743"/>
      <c r="R100" s="743"/>
      <c r="S100" s="743"/>
      <c r="T100" s="743"/>
      <c r="U100" s="743"/>
      <c r="V100" s="743"/>
      <c r="W100" s="743"/>
      <c r="X100" s="743"/>
      <c r="Y100" s="743"/>
      <c r="Z100" s="743"/>
      <c r="AA100" s="743"/>
      <c r="AB100" s="743"/>
      <c r="AC100" s="743"/>
      <c r="AD100" s="743"/>
      <c r="AE100" s="743"/>
      <c r="AF100" s="743"/>
      <c r="AG100" s="72">
        <f t="shared" si="44"/>
        <v>5</v>
      </c>
      <c r="AH100" s="743"/>
      <c r="AI100" s="743"/>
      <c r="AJ100" s="743"/>
      <c r="AK100" s="114">
        <v>2</v>
      </c>
      <c r="AL100" s="90" t="s">
        <v>339</v>
      </c>
      <c r="AM100" s="132" t="s">
        <v>283</v>
      </c>
      <c r="AN100" s="132">
        <f t="shared" si="49"/>
        <v>15</v>
      </c>
      <c r="AO100" s="132" t="s">
        <v>282</v>
      </c>
      <c r="AP100" s="132">
        <f t="shared" si="50"/>
        <v>15</v>
      </c>
      <c r="AQ100" s="132" t="s">
        <v>281</v>
      </c>
      <c r="AR100" s="132">
        <f t="shared" si="51"/>
        <v>15</v>
      </c>
      <c r="AS100" s="132" t="s">
        <v>280</v>
      </c>
      <c r="AT100" s="132">
        <f t="shared" si="52"/>
        <v>15</v>
      </c>
      <c r="AU100" s="132" t="s">
        <v>279</v>
      </c>
      <c r="AV100" s="132">
        <f t="shared" si="53"/>
        <v>15</v>
      </c>
      <c r="AW100" s="134" t="s">
        <v>278</v>
      </c>
      <c r="AX100" s="132">
        <f t="shared" si="54"/>
        <v>15</v>
      </c>
      <c r="AY100" s="134" t="s">
        <v>277</v>
      </c>
      <c r="AZ100" s="132">
        <f t="shared" si="55"/>
        <v>15</v>
      </c>
      <c r="BA100" s="135">
        <f t="shared" si="60"/>
        <v>105</v>
      </c>
      <c r="BB100" s="132" t="str">
        <f t="shared" si="61"/>
        <v>Fuerte</v>
      </c>
      <c r="BC100" s="132" t="s">
        <v>276</v>
      </c>
      <c r="BD100" s="132">
        <f t="shared" si="62"/>
        <v>100</v>
      </c>
      <c r="BE100" s="136" t="str">
        <f t="shared" si="63"/>
        <v>Fuerte</v>
      </c>
      <c r="BF100" s="743"/>
      <c r="BG100" s="743"/>
      <c r="BH100" s="743"/>
      <c r="BI100" s="743"/>
      <c r="BJ100" s="743"/>
      <c r="BK100" s="743"/>
      <c r="BL100" s="743"/>
      <c r="BM100" s="743"/>
      <c r="BN100" s="136" t="s">
        <v>314</v>
      </c>
      <c r="BO100" s="483" t="s">
        <v>338</v>
      </c>
      <c r="BP100" s="606" t="s">
        <v>957</v>
      </c>
      <c r="BQ100" s="606" t="s">
        <v>952</v>
      </c>
      <c r="BR100" s="606" t="s">
        <v>953</v>
      </c>
      <c r="BS100" s="606" t="s">
        <v>958</v>
      </c>
      <c r="BT100" s="607" t="s">
        <v>959</v>
      </c>
      <c r="BU100" s="608" t="s">
        <v>956</v>
      </c>
      <c r="BV100" s="410">
        <v>4779</v>
      </c>
      <c r="BW100" s="605"/>
      <c r="BX100" s="87"/>
      <c r="BY100" s="87"/>
      <c r="BZ100" s="87"/>
      <c r="CA100" s="87"/>
      <c r="CB100" s="87"/>
      <c r="CC100" s="87"/>
      <c r="CD100" s="87"/>
      <c r="CE100" s="87"/>
      <c r="CF100" s="87"/>
      <c r="CG100" s="87"/>
      <c r="CH100" s="87"/>
      <c r="CI100" s="87"/>
      <c r="CJ100" s="87"/>
      <c r="CK100" s="87"/>
      <c r="CL100" s="87"/>
      <c r="CM100" s="87"/>
      <c r="CN100" s="87"/>
      <c r="CO100" s="87"/>
      <c r="CP100" s="87"/>
      <c r="CQ100" s="87"/>
    </row>
    <row r="101" spans="1:95" ht="15.75" customHeight="1">
      <c r="A101" s="743"/>
      <c r="B101" s="904"/>
      <c r="C101" s="743"/>
      <c r="D101" s="743"/>
      <c r="E101" s="86"/>
      <c r="F101" s="86"/>
      <c r="G101" s="743"/>
      <c r="H101" s="743"/>
      <c r="I101" s="89" t="s">
        <v>287</v>
      </c>
      <c r="J101" s="764"/>
      <c r="K101" s="743"/>
      <c r="L101" s="743"/>
      <c r="M101" s="743"/>
      <c r="N101" s="743"/>
      <c r="O101" s="743"/>
      <c r="P101" s="743"/>
      <c r="Q101" s="743"/>
      <c r="R101" s="743"/>
      <c r="S101" s="743"/>
      <c r="T101" s="743"/>
      <c r="U101" s="743"/>
      <c r="V101" s="743"/>
      <c r="W101" s="743"/>
      <c r="X101" s="743"/>
      <c r="Y101" s="743"/>
      <c r="Z101" s="743"/>
      <c r="AA101" s="743"/>
      <c r="AB101" s="743"/>
      <c r="AC101" s="743"/>
      <c r="AD101" s="743"/>
      <c r="AE101" s="743"/>
      <c r="AF101" s="743"/>
      <c r="AG101" s="72">
        <f t="shared" si="44"/>
        <v>5</v>
      </c>
      <c r="AH101" s="743"/>
      <c r="AI101" s="743"/>
      <c r="AJ101" s="743"/>
      <c r="AK101" s="114">
        <v>3</v>
      </c>
      <c r="AL101" s="90" t="s">
        <v>308</v>
      </c>
      <c r="AM101" s="132"/>
      <c r="AN101" s="132" t="str">
        <f t="shared" si="49"/>
        <v/>
      </c>
      <c r="AO101" s="132"/>
      <c r="AP101" s="132" t="str">
        <f t="shared" si="50"/>
        <v/>
      </c>
      <c r="AQ101" s="132"/>
      <c r="AR101" s="132" t="str">
        <f t="shared" si="51"/>
        <v/>
      </c>
      <c r="AS101" s="132"/>
      <c r="AT101" s="132" t="str">
        <f t="shared" si="52"/>
        <v/>
      </c>
      <c r="AU101" s="132"/>
      <c r="AV101" s="132" t="str">
        <f t="shared" si="53"/>
        <v/>
      </c>
      <c r="AW101" s="134"/>
      <c r="AX101" s="132" t="str">
        <f t="shared" si="54"/>
        <v/>
      </c>
      <c r="AY101" s="134"/>
      <c r="AZ101" s="132" t="str">
        <f t="shared" si="55"/>
        <v/>
      </c>
      <c r="BA101" s="135"/>
      <c r="BB101" s="132"/>
      <c r="BC101" s="132"/>
      <c r="BD101" s="132"/>
      <c r="BE101" s="136"/>
      <c r="BF101" s="743"/>
      <c r="BG101" s="743"/>
      <c r="BH101" s="743"/>
      <c r="BI101" s="743"/>
      <c r="BJ101" s="743"/>
      <c r="BK101" s="743"/>
      <c r="BL101" s="743"/>
      <c r="BM101" s="743"/>
      <c r="BN101" s="136"/>
      <c r="BO101" s="483"/>
      <c r="BP101" s="483"/>
      <c r="BQ101" s="483"/>
      <c r="BR101" s="483"/>
      <c r="BS101" s="483"/>
      <c r="BT101" s="603"/>
      <c r="BU101" s="603"/>
      <c r="BV101" s="481"/>
      <c r="BW101" s="73"/>
      <c r="BX101" s="87"/>
      <c r="BY101" s="87"/>
      <c r="BZ101" s="87"/>
      <c r="CA101" s="87"/>
      <c r="CB101" s="87"/>
      <c r="CC101" s="87"/>
      <c r="CD101" s="87"/>
      <c r="CE101" s="87"/>
      <c r="CF101" s="87"/>
      <c r="CG101" s="87"/>
      <c r="CH101" s="87"/>
      <c r="CI101" s="87"/>
      <c r="CJ101" s="87"/>
      <c r="CK101" s="87"/>
      <c r="CL101" s="87"/>
      <c r="CM101" s="87"/>
      <c r="CN101" s="87"/>
      <c r="CO101" s="87"/>
      <c r="CP101" s="87"/>
      <c r="CQ101" s="87"/>
    </row>
    <row r="102" spans="1:95" ht="15.75" customHeight="1">
      <c r="A102" s="743"/>
      <c r="B102" s="904"/>
      <c r="C102" s="743"/>
      <c r="D102" s="743"/>
      <c r="E102" s="86"/>
      <c r="F102" s="86"/>
      <c r="G102" s="743"/>
      <c r="H102" s="743"/>
      <c r="I102" s="89" t="s">
        <v>301</v>
      </c>
      <c r="J102" s="764"/>
      <c r="K102" s="743"/>
      <c r="L102" s="743"/>
      <c r="M102" s="743"/>
      <c r="N102" s="743"/>
      <c r="O102" s="743"/>
      <c r="P102" s="743"/>
      <c r="Q102" s="743"/>
      <c r="R102" s="743"/>
      <c r="S102" s="743"/>
      <c r="T102" s="743"/>
      <c r="U102" s="743"/>
      <c r="V102" s="743"/>
      <c r="W102" s="743"/>
      <c r="X102" s="743"/>
      <c r="Y102" s="743"/>
      <c r="Z102" s="743"/>
      <c r="AA102" s="743"/>
      <c r="AB102" s="743"/>
      <c r="AC102" s="743"/>
      <c r="AD102" s="743"/>
      <c r="AE102" s="743"/>
      <c r="AF102" s="743"/>
      <c r="AG102" s="72">
        <f t="shared" si="44"/>
        <v>5</v>
      </c>
      <c r="AH102" s="743"/>
      <c r="AI102" s="743"/>
      <c r="AJ102" s="743"/>
      <c r="AK102" s="114">
        <v>4</v>
      </c>
      <c r="AL102" s="90" t="s">
        <v>308</v>
      </c>
      <c r="AM102" s="132"/>
      <c r="AN102" s="132" t="str">
        <f t="shared" si="49"/>
        <v/>
      </c>
      <c r="AO102" s="132"/>
      <c r="AP102" s="132" t="str">
        <f t="shared" si="50"/>
        <v/>
      </c>
      <c r="AQ102" s="132"/>
      <c r="AR102" s="132" t="str">
        <f t="shared" si="51"/>
        <v/>
      </c>
      <c r="AS102" s="132"/>
      <c r="AT102" s="132" t="str">
        <f t="shared" si="52"/>
        <v/>
      </c>
      <c r="AU102" s="132"/>
      <c r="AV102" s="132" t="str">
        <f t="shared" si="53"/>
        <v/>
      </c>
      <c r="AW102" s="134"/>
      <c r="AX102" s="132" t="str">
        <f t="shared" si="54"/>
        <v/>
      </c>
      <c r="AY102" s="134"/>
      <c r="AZ102" s="132" t="str">
        <f t="shared" si="55"/>
        <v/>
      </c>
      <c r="BA102" s="135"/>
      <c r="BB102" s="132"/>
      <c r="BC102" s="132"/>
      <c r="BD102" s="132"/>
      <c r="BE102" s="136"/>
      <c r="BF102" s="743"/>
      <c r="BG102" s="743"/>
      <c r="BH102" s="743"/>
      <c r="BI102" s="743"/>
      <c r="BJ102" s="743"/>
      <c r="BK102" s="743"/>
      <c r="BL102" s="743"/>
      <c r="BM102" s="743"/>
      <c r="BN102" s="136"/>
      <c r="BO102" s="483"/>
      <c r="BP102" s="483"/>
      <c r="BQ102" s="483"/>
      <c r="BR102" s="483"/>
      <c r="BS102" s="483"/>
      <c r="BT102" s="603"/>
      <c r="BU102" s="603"/>
      <c r="BV102" s="483"/>
      <c r="BW102" s="73"/>
      <c r="BX102" s="87"/>
      <c r="BY102" s="87"/>
      <c r="BZ102" s="87"/>
      <c r="CA102" s="87"/>
      <c r="CB102" s="87"/>
      <c r="CC102" s="87"/>
      <c r="CD102" s="87"/>
      <c r="CE102" s="87"/>
      <c r="CF102" s="87"/>
      <c r="CG102" s="87"/>
      <c r="CH102" s="87"/>
      <c r="CI102" s="87"/>
      <c r="CJ102" s="87"/>
      <c r="CK102" s="87"/>
      <c r="CL102" s="87"/>
      <c r="CM102" s="87"/>
      <c r="CN102" s="87"/>
      <c r="CO102" s="87"/>
      <c r="CP102" s="87"/>
      <c r="CQ102" s="87"/>
    </row>
    <row r="103" spans="1:95" ht="121.5">
      <c r="A103" s="905">
        <v>27</v>
      </c>
      <c r="B103" s="907" t="s">
        <v>323</v>
      </c>
      <c r="C103" s="907" t="s">
        <v>322</v>
      </c>
      <c r="D103" s="907" t="s">
        <v>321</v>
      </c>
      <c r="E103" s="907" t="s">
        <v>337</v>
      </c>
      <c r="F103" s="907" t="s">
        <v>336</v>
      </c>
      <c r="G103" s="907" t="s">
        <v>335</v>
      </c>
      <c r="H103" s="907" t="s">
        <v>317</v>
      </c>
      <c r="I103" s="284" t="s">
        <v>301</v>
      </c>
      <c r="J103" s="911">
        <v>4</v>
      </c>
      <c r="K103" s="913" t="str">
        <f>IF(J103&lt;=0,"",IF(J103=1,"Rara vez",IF(J103=2,"Improbable",IF(J103=3,"Posible",IF(J103=4,"Probable",IF(J103=5,"Casi Seguro"))))))</f>
        <v>Probable</v>
      </c>
      <c r="L103" s="915">
        <f>IF(K103="","",IF(K103="Rara vez",0.2,IF(K103="Improbable",0.4,IF(K103="Posible",0.6,IF(K103="Probable",0.8,IF(K103="Casi seguro",1,))))))</f>
        <v>0.8</v>
      </c>
      <c r="M103" s="909" t="s">
        <v>286</v>
      </c>
      <c r="N103" s="909" t="s">
        <v>286</v>
      </c>
      <c r="O103" s="909" t="s">
        <v>286</v>
      </c>
      <c r="P103" s="909" t="s">
        <v>286</v>
      </c>
      <c r="Q103" s="909" t="s">
        <v>286</v>
      </c>
      <c r="R103" s="909" t="s">
        <v>286</v>
      </c>
      <c r="S103" s="909" t="s">
        <v>286</v>
      </c>
      <c r="T103" s="909" t="s">
        <v>286</v>
      </c>
      <c r="U103" s="909" t="s">
        <v>285</v>
      </c>
      <c r="V103" s="909" t="s">
        <v>286</v>
      </c>
      <c r="W103" s="909" t="s">
        <v>286</v>
      </c>
      <c r="X103" s="909" t="s">
        <v>286</v>
      </c>
      <c r="Y103" s="909" t="s">
        <v>286</v>
      </c>
      <c r="Z103" s="909" t="s">
        <v>286</v>
      </c>
      <c r="AA103" s="909" t="s">
        <v>286</v>
      </c>
      <c r="AB103" s="909" t="s">
        <v>285</v>
      </c>
      <c r="AC103" s="909" t="s">
        <v>286</v>
      </c>
      <c r="AD103" s="909" t="s">
        <v>286</v>
      </c>
      <c r="AE103" s="909" t="s">
        <v>285</v>
      </c>
      <c r="AF103" s="923">
        <f>IF(AB103="Si","19",COUNTIF(M103:AE104,"si"))</f>
        <v>16</v>
      </c>
      <c r="AG103" s="285">
        <f>VALUE(IF(AF103&lt;=5,5,IF(AND(AF103&gt;5,AF103&lt;=11),10,IF(AF103&gt;11,20,0))))</f>
        <v>20</v>
      </c>
      <c r="AH103" s="913" t="str">
        <f>IF(AG103=5,"Moderado",IF(AG103=10,"Mayor",IF(AG103=20,"Catastrófico",0)))</f>
        <v>Catastrófico</v>
      </c>
      <c r="AI103" s="915">
        <f>IF(AH103="","",IF(AH103="Moderado",0.6,IF(AH103="Mayor",0.8,IF(AH103="Catastrófico",1,))))</f>
        <v>1</v>
      </c>
      <c r="AJ103" s="925" t="str">
        <f>IF(OR(AND(K103="Rara vez",AH103="Moderado"),AND(K103="Improbable",AH103="Moderado")),"Moderado",IF(OR(AND(K103="Rara vez",AH103="Mayor"),AND(K103="Improbable",AH103="Mayor"),AND(K103="Posible",AH103="Moderado"),AND(K103="Probable",AH103="Moderado")),"Alta",IF(OR(AND(K103="Rara vez",AH103="Catastrófico"),AND(K103="Improbable",AH103="Catastrófico"),AND(K103="Posible",AH103="Catastrófico"),AND(K103="Probable",AH103="Catastrófico"),AND(K103="Casi seguro",AH103="Catastrófico"),AND(K103="Posible",AH103="Moderado"),AND(K103="Probable",AH103="Moderado"),AND(K103="Casi seguro",AH103="Moderado"),AND(K103="Posible",AH103="Mayor"),AND(K103="Probable",AH103="Mayor"),AND(K103="Casi seguro",AH103="Mayor")),"Extremo",)))</f>
        <v>Extremo</v>
      </c>
      <c r="AK103" s="286">
        <v>1</v>
      </c>
      <c r="AL103" s="287" t="s">
        <v>329</v>
      </c>
      <c r="AM103" s="288" t="s">
        <v>283</v>
      </c>
      <c r="AN103" s="289">
        <f>IF(AM103="","",IF(AM103="Asignado",15,IF(AM103="No asignado",0,)))</f>
        <v>15</v>
      </c>
      <c r="AO103" s="288" t="s">
        <v>282</v>
      </c>
      <c r="AP103" s="289">
        <f>IF(AO103="","",IF(AO103="Adecuado",15,IF(AO103="Inadecuado",0,)))</f>
        <v>15</v>
      </c>
      <c r="AQ103" s="288" t="s">
        <v>281</v>
      </c>
      <c r="AR103" s="289">
        <f>IF(AQ103="","",IF(AQ103="Oportuna",15,IF(AQ103="Inoportuna",0,)))</f>
        <v>15</v>
      </c>
      <c r="AS103" s="288" t="s">
        <v>280</v>
      </c>
      <c r="AT103" s="289">
        <f>IF(AS103="","",IF(AS103="Prevenir",15,IF(AS103="Detectar",10,IF(AS103="No es un control",0,))))</f>
        <v>15</v>
      </c>
      <c r="AU103" s="288" t="s">
        <v>279</v>
      </c>
      <c r="AV103" s="289">
        <f>IF(AU103="","",IF(AU103="Confiable",15,IF(AU103="No confiable",0,)))</f>
        <v>15</v>
      </c>
      <c r="AW103" s="290" t="s">
        <v>278</v>
      </c>
      <c r="AX103" s="289">
        <f>IF(AW103="","",IF(AW103="Se investigan y  resuelven oportunamente",15,IF(AW103="No se investigan y resuelven oportunamente",0,)))</f>
        <v>15</v>
      </c>
      <c r="AY103" s="290" t="s">
        <v>277</v>
      </c>
      <c r="AZ103" s="289">
        <f>IF(AY103="","",IF(AY103="Completa",15,IF(AY103="Incompleta",10,IF(AY103="No existe",0,))))</f>
        <v>15</v>
      </c>
      <c r="BA103" s="291">
        <f>SUM(AN103,AP103,AR103,AT103,AV103,AX103,AZ103)</f>
        <v>105</v>
      </c>
      <c r="BB103" s="289" t="str">
        <f>IF(BA103&gt;=96,"Fuerte",IF(AND(BA103&gt;=86,BA103&lt;96),"Moderado",IF(BA103&lt;86,"Débil")))</f>
        <v>Fuerte</v>
      </c>
      <c r="BC103" s="289" t="s">
        <v>276</v>
      </c>
      <c r="BD103" s="289">
        <f>VALUE(IF(OR(AND(BB103="Fuerte",BC103="Fuerte")),"100",IF(OR(AND(BB103="Fuerte",BC103="Moderado"),AND(BB103="Moderado",BC103="Fuerte"),AND(BB103="Moderado",BC103="Moderado")),"50",IF(OR(AND(BB103="Fuerte",BC103="Débil"),AND(BB103="Moderado",BC103="Débil"),AND(BB103="Débil",BC103="Fuerte"),AND(BB103="Débil",BC103="Moderado"),AND(BB103="Débil",BC103="Débil")),"0",))))</f>
        <v>100</v>
      </c>
      <c r="BE103" s="292" t="str">
        <f>IF(BD103=100,"Fuerte",IF(BD103=50,"Moderado",IF(BD103=0,"Débil")))</f>
        <v>Fuerte</v>
      </c>
      <c r="BF103" s="927">
        <f>AVERAGE(BD103:BD106)</f>
        <v>100</v>
      </c>
      <c r="BG103" s="927" t="str">
        <f>IF(BF103=100,"Fuerte",IF(AND(BF103&lt;=99,BF103&gt;=50),"Moderado",IF(BF103&lt;50,"Débil")))</f>
        <v>Fuerte</v>
      </c>
      <c r="BH103" s="917">
        <f>IF(BG103="Fuerte",(J103-2),IF(BG103="Moderado",(J103-1),IF(BG103="Débil",((J103-0)))))</f>
        <v>2</v>
      </c>
      <c r="BI103" s="917" t="str">
        <f>IF(BH103&lt;=0,"",IF(BH103=1,"Rara vez",IF(BH103=2,"Improbable",IF(BH103=3,"Posible",IF(BH103=4,"Probable",IF(BH103=5,"Casi Seguro"))))))</f>
        <v>Improbable</v>
      </c>
      <c r="BJ103" s="919">
        <f>IF(BI103="","",IF(BI103="Rara vez",0.2,IF(BI103="Improbable",0.4,IF(BI103="Posible",0.6,IF(BI103="Probable",0.8,IF(BI103="Casi seguro",1,))))))</f>
        <v>0.4</v>
      </c>
      <c r="BK103" s="741" t="str">
        <f t="shared" ref="BK103" si="64">IFERROR(IF(AG103=5,"Moderado",IF(AG103=10,"Mayor",IF(AG103=20,"Catastrófico",0))),"")</f>
        <v>Catastrófico</v>
      </c>
      <c r="BL103" s="919">
        <f>IF(AH103="","",IF(AH103="Moderado",0.6,IF(AH103="Mayor",0.8,IF(AH103="Catastrófico",1,))))</f>
        <v>1</v>
      </c>
      <c r="BM103" s="921" t="str">
        <f>IF(OR(AND(KBI103="Rara vez",BK103="Moderado"),AND(BI103="Improbable",BK103="Moderado")),"Moderado",IF(OR(AND(BI103="Rara vez",BK103="Mayor"),AND(BI103="Improbable",BK103="Mayor"),AND(BI103="Posible",BK103="Moderado"),AND(BI103="Probable",BK103="Moderado")),"Alta",IF(OR(AND(BI103="Rara vez",BK103="Catastrófico"),AND(BI103="Improbable",BK103="Catastrófico"),AND(BI103="Posible",BK103="Catastrófico"),AND(BI103="Probable",BK103="Catastrófico"),AND(BI103="Casi seguro",BK103="Catastrófico"),AND(BI103="Posible",BK103="Moderado"),AND(BI103="Probable",BK103="Moderado"),AND(BI103="Casi seguro",BK103="Moderado"),AND(BI103="Posible",BK103="Mayor"),AND(BI103="Probable",BK103="Mayor"),AND(BI103="Casi seguro",BK103="Mayor")),"Extremo",)))</f>
        <v>Extremo</v>
      </c>
      <c r="BN103" s="137" t="s">
        <v>314</v>
      </c>
      <c r="BO103" s="583" t="s">
        <v>334</v>
      </c>
      <c r="BP103" s="591" t="s">
        <v>333</v>
      </c>
      <c r="BQ103" s="591" t="s">
        <v>332</v>
      </c>
      <c r="BR103" s="591" t="s">
        <v>331</v>
      </c>
      <c r="BS103" s="591" t="s">
        <v>330</v>
      </c>
      <c r="BT103" s="607" t="s">
        <v>959</v>
      </c>
      <c r="BU103" s="607" t="s">
        <v>956</v>
      </c>
      <c r="BV103" s="609">
        <v>4786</v>
      </c>
      <c r="BW103" s="286"/>
      <c r="BX103" s="87"/>
      <c r="BY103" s="87"/>
      <c r="BZ103" s="87"/>
      <c r="CA103" s="87"/>
      <c r="CB103" s="87"/>
      <c r="CC103" s="87"/>
      <c r="CD103" s="87"/>
      <c r="CE103" s="87"/>
      <c r="CF103" s="87"/>
      <c r="CG103" s="87"/>
      <c r="CH103" s="87"/>
      <c r="CI103" s="87"/>
      <c r="CJ103" s="87"/>
      <c r="CK103" s="87"/>
      <c r="CL103" s="87"/>
      <c r="CM103" s="87"/>
      <c r="CN103" s="87"/>
      <c r="CO103" s="87"/>
      <c r="CP103" s="87"/>
      <c r="CQ103" s="87"/>
    </row>
    <row r="104" spans="1:95" ht="102" customHeight="1">
      <c r="A104" s="906"/>
      <c r="B104" s="908"/>
      <c r="C104" s="908"/>
      <c r="D104" s="908"/>
      <c r="E104" s="908"/>
      <c r="F104" s="908"/>
      <c r="G104" s="908"/>
      <c r="H104" s="908"/>
      <c r="I104" s="284" t="s">
        <v>296</v>
      </c>
      <c r="J104" s="912"/>
      <c r="K104" s="914"/>
      <c r="L104" s="916"/>
      <c r="M104" s="910"/>
      <c r="N104" s="910"/>
      <c r="O104" s="910"/>
      <c r="P104" s="910"/>
      <c r="Q104" s="910"/>
      <c r="R104" s="910"/>
      <c r="S104" s="910"/>
      <c r="T104" s="910"/>
      <c r="U104" s="910"/>
      <c r="V104" s="910"/>
      <c r="W104" s="910"/>
      <c r="X104" s="910"/>
      <c r="Y104" s="910"/>
      <c r="Z104" s="910"/>
      <c r="AA104" s="910"/>
      <c r="AB104" s="910"/>
      <c r="AC104" s="910"/>
      <c r="AD104" s="910"/>
      <c r="AE104" s="910"/>
      <c r="AF104" s="924"/>
      <c r="AG104" s="285">
        <f>VALUE(IF(AF104&lt;=5,5,IF(AND(AF104&gt;5,AF104&lt;=11),10,IF(AF104&gt;11,20,0))))</f>
        <v>5</v>
      </c>
      <c r="AH104" s="914"/>
      <c r="AI104" s="916"/>
      <c r="AJ104" s="926"/>
      <c r="AK104" s="286">
        <v>2</v>
      </c>
      <c r="AL104" s="142" t="s">
        <v>308</v>
      </c>
      <c r="AM104" s="288"/>
      <c r="AN104" s="289" t="str">
        <f t="shared" ref="AN104:AN106" si="65">IF(AM104="","",IF(AM104="Asignado",15,IF(AM104="No asignado",0,)))</f>
        <v/>
      </c>
      <c r="AO104" s="288"/>
      <c r="AP104" s="289" t="str">
        <f t="shared" ref="AP104:AP106" si="66">IF(AO104="","",IF(AO104="Adecuado",15,IF(AO104="Inadecuado",0,)))</f>
        <v/>
      </c>
      <c r="AQ104" s="288"/>
      <c r="AR104" s="289" t="str">
        <f t="shared" ref="AR104:AR106" si="67">IF(AQ104="","",IF(AQ104="Oportuna",15,IF(AQ104="Inoportuna",0,)))</f>
        <v/>
      </c>
      <c r="AS104" s="288"/>
      <c r="AT104" s="289" t="str">
        <f t="shared" ref="AT104:AT106" si="68">IF(AS104="","",IF(AS104="Prevenir",15,IF(AS104="Detectar",10,IF(AS104="No es un control",0,))))</f>
        <v/>
      </c>
      <c r="AU104" s="288"/>
      <c r="AV104" s="289" t="str">
        <f t="shared" ref="AV104:AV106" si="69">IF(AU104="","",IF(AU104="Confiable",15,IF(AU104="No confiable",0,)))</f>
        <v/>
      </c>
      <c r="AW104" s="290"/>
      <c r="AX104" s="289" t="str">
        <f t="shared" ref="AX104:AX106" si="70">IF(AW104="","",IF(AW104="Se investigan y  resuelven oportunamente",15,IF(AW104="No se investigan y resuelven oportunamente",0,)))</f>
        <v/>
      </c>
      <c r="AY104" s="290"/>
      <c r="AZ104" s="289" t="str">
        <f t="shared" ref="AZ104:AZ106" si="71">IF(AY104="","",IF(AY104="Completa",15,IF(AY104="Incompleta",10,IF(AY104="No existe",0,))))</f>
        <v/>
      </c>
      <c r="BA104" s="291"/>
      <c r="BB104" s="289"/>
      <c r="BC104" s="289"/>
      <c r="BD104" s="289"/>
      <c r="BE104" s="292"/>
      <c r="BF104" s="928"/>
      <c r="BG104" s="928"/>
      <c r="BH104" s="918"/>
      <c r="BI104" s="918"/>
      <c r="BJ104" s="920"/>
      <c r="BK104" s="743"/>
      <c r="BL104" s="920"/>
      <c r="BM104" s="922"/>
      <c r="BN104" s="295"/>
      <c r="BO104" s="591"/>
      <c r="BP104" s="591"/>
      <c r="BQ104" s="591"/>
      <c r="BR104" s="591"/>
      <c r="BS104" s="591"/>
      <c r="BT104" s="601"/>
      <c r="BU104" s="601"/>
      <c r="BV104" s="591"/>
      <c r="BW104" s="286"/>
      <c r="BX104" s="87"/>
      <c r="BY104" s="87"/>
      <c r="BZ104" s="87"/>
      <c r="CA104" s="87"/>
      <c r="CB104" s="87"/>
      <c r="CC104" s="87"/>
      <c r="CD104" s="87"/>
      <c r="CE104" s="87"/>
      <c r="CF104" s="87"/>
      <c r="CG104" s="87"/>
      <c r="CH104" s="87"/>
      <c r="CI104" s="87"/>
      <c r="CJ104" s="87"/>
      <c r="CK104" s="87"/>
      <c r="CL104" s="87"/>
      <c r="CM104" s="87"/>
      <c r="CN104" s="87"/>
      <c r="CO104" s="87"/>
      <c r="CP104" s="87"/>
      <c r="CQ104" s="87"/>
    </row>
    <row r="105" spans="1:95" ht="120.75" customHeight="1">
      <c r="A105" s="906"/>
      <c r="B105" s="908"/>
      <c r="C105" s="908"/>
      <c r="D105" s="908"/>
      <c r="E105" s="908"/>
      <c r="F105" s="908"/>
      <c r="G105" s="908"/>
      <c r="H105" s="908"/>
      <c r="I105" s="284" t="s">
        <v>287</v>
      </c>
      <c r="J105" s="912"/>
      <c r="K105" s="914"/>
      <c r="L105" s="916"/>
      <c r="M105" s="910"/>
      <c r="N105" s="910"/>
      <c r="O105" s="910"/>
      <c r="P105" s="910"/>
      <c r="Q105" s="910"/>
      <c r="R105" s="910"/>
      <c r="S105" s="910"/>
      <c r="T105" s="910"/>
      <c r="U105" s="910"/>
      <c r="V105" s="910"/>
      <c r="W105" s="910"/>
      <c r="X105" s="910"/>
      <c r="Y105" s="910"/>
      <c r="Z105" s="910"/>
      <c r="AA105" s="910"/>
      <c r="AB105" s="910"/>
      <c r="AC105" s="910"/>
      <c r="AD105" s="910"/>
      <c r="AE105" s="910"/>
      <c r="AF105" s="924"/>
      <c r="AG105" s="285">
        <f t="shared" ref="AG105:AG106" si="72">VALUE(IF(AF105&lt;=5,5,IF(AND(AF105&gt;5,AF105&lt;=11),10,IF(AF105&gt;11,20,0))))</f>
        <v>5</v>
      </c>
      <c r="AH105" s="914"/>
      <c r="AI105" s="916"/>
      <c r="AJ105" s="926"/>
      <c r="AK105" s="286">
        <v>3</v>
      </c>
      <c r="AL105" s="142" t="s">
        <v>308</v>
      </c>
      <c r="AM105" s="288"/>
      <c r="AN105" s="289" t="str">
        <f t="shared" si="65"/>
        <v/>
      </c>
      <c r="AO105" s="288"/>
      <c r="AP105" s="289" t="str">
        <f t="shared" si="66"/>
        <v/>
      </c>
      <c r="AQ105" s="288"/>
      <c r="AR105" s="289" t="str">
        <f t="shared" si="67"/>
        <v/>
      </c>
      <c r="AS105" s="288"/>
      <c r="AT105" s="289" t="str">
        <f t="shared" si="68"/>
        <v/>
      </c>
      <c r="AU105" s="288"/>
      <c r="AV105" s="289" t="str">
        <f t="shared" si="69"/>
        <v/>
      </c>
      <c r="AW105" s="290"/>
      <c r="AX105" s="289" t="str">
        <f t="shared" si="70"/>
        <v/>
      </c>
      <c r="AY105" s="290"/>
      <c r="AZ105" s="289" t="str">
        <f t="shared" si="71"/>
        <v/>
      </c>
      <c r="BA105" s="291"/>
      <c r="BB105" s="289"/>
      <c r="BC105" s="289"/>
      <c r="BD105" s="289"/>
      <c r="BE105" s="292"/>
      <c r="BF105" s="928"/>
      <c r="BG105" s="928"/>
      <c r="BH105" s="918"/>
      <c r="BI105" s="918"/>
      <c r="BJ105" s="920"/>
      <c r="BK105" s="743"/>
      <c r="BL105" s="920"/>
      <c r="BM105" s="922"/>
      <c r="BN105" s="295"/>
      <c r="BO105" s="591"/>
      <c r="BP105" s="591"/>
      <c r="BQ105" s="591"/>
      <c r="BR105" s="591"/>
      <c r="BS105" s="591"/>
      <c r="BT105" s="601"/>
      <c r="BU105" s="601"/>
      <c r="BV105" s="591"/>
      <c r="BW105" s="286"/>
      <c r="BX105" s="87"/>
      <c r="BY105" s="87"/>
      <c r="BZ105" s="87"/>
      <c r="CA105" s="87"/>
      <c r="CB105" s="87"/>
      <c r="CC105" s="87"/>
      <c r="CD105" s="87"/>
      <c r="CE105" s="87"/>
      <c r="CF105" s="87"/>
      <c r="CG105" s="87"/>
      <c r="CH105" s="87"/>
      <c r="CI105" s="87"/>
      <c r="CJ105" s="87"/>
      <c r="CK105" s="87"/>
      <c r="CL105" s="87"/>
      <c r="CM105" s="87"/>
      <c r="CN105" s="87"/>
      <c r="CO105" s="87"/>
      <c r="CP105" s="87"/>
      <c r="CQ105" s="87"/>
    </row>
    <row r="106" spans="1:95" ht="81">
      <c r="A106" s="906"/>
      <c r="B106" s="908"/>
      <c r="C106" s="908"/>
      <c r="D106" s="908"/>
      <c r="E106" s="908"/>
      <c r="F106" s="908"/>
      <c r="G106" s="908"/>
      <c r="H106" s="908"/>
      <c r="I106" s="284" t="s">
        <v>295</v>
      </c>
      <c r="J106" s="912"/>
      <c r="K106" s="914"/>
      <c r="L106" s="916"/>
      <c r="M106" s="910"/>
      <c r="N106" s="910"/>
      <c r="O106" s="910"/>
      <c r="P106" s="910"/>
      <c r="Q106" s="910"/>
      <c r="R106" s="910"/>
      <c r="S106" s="910"/>
      <c r="T106" s="910"/>
      <c r="U106" s="910"/>
      <c r="V106" s="910"/>
      <c r="W106" s="910"/>
      <c r="X106" s="910"/>
      <c r="Y106" s="910"/>
      <c r="Z106" s="910"/>
      <c r="AA106" s="910"/>
      <c r="AB106" s="910"/>
      <c r="AC106" s="910"/>
      <c r="AD106" s="910"/>
      <c r="AE106" s="910"/>
      <c r="AF106" s="924"/>
      <c r="AG106" s="285">
        <f t="shared" si="72"/>
        <v>5</v>
      </c>
      <c r="AH106" s="914"/>
      <c r="AI106" s="916"/>
      <c r="AJ106" s="926"/>
      <c r="AK106" s="286">
        <v>4</v>
      </c>
      <c r="AL106" s="142" t="s">
        <v>308</v>
      </c>
      <c r="AM106" s="288"/>
      <c r="AN106" s="289" t="str">
        <f t="shared" si="65"/>
        <v/>
      </c>
      <c r="AO106" s="288"/>
      <c r="AP106" s="289" t="str">
        <f t="shared" si="66"/>
        <v/>
      </c>
      <c r="AQ106" s="288"/>
      <c r="AR106" s="289" t="str">
        <f t="shared" si="67"/>
        <v/>
      </c>
      <c r="AS106" s="288"/>
      <c r="AT106" s="289" t="str">
        <f t="shared" si="68"/>
        <v/>
      </c>
      <c r="AU106" s="288"/>
      <c r="AV106" s="289" t="str">
        <f t="shared" si="69"/>
        <v/>
      </c>
      <c r="AW106" s="290"/>
      <c r="AX106" s="289" t="str">
        <f t="shared" si="70"/>
        <v/>
      </c>
      <c r="AY106" s="290"/>
      <c r="AZ106" s="289" t="str">
        <f t="shared" si="71"/>
        <v/>
      </c>
      <c r="BA106" s="291"/>
      <c r="BB106" s="289"/>
      <c r="BC106" s="289"/>
      <c r="BD106" s="289"/>
      <c r="BE106" s="292"/>
      <c r="BF106" s="928"/>
      <c r="BG106" s="928"/>
      <c r="BH106" s="918"/>
      <c r="BI106" s="918"/>
      <c r="BJ106" s="920"/>
      <c r="BK106" s="743"/>
      <c r="BL106" s="920"/>
      <c r="BM106" s="922"/>
      <c r="BN106" s="295"/>
      <c r="BO106" s="591"/>
      <c r="BP106" s="591"/>
      <c r="BQ106" s="591"/>
      <c r="BR106" s="591"/>
      <c r="BS106" s="591"/>
      <c r="BT106" s="601"/>
      <c r="BU106" s="601"/>
      <c r="BV106" s="591"/>
      <c r="BW106" s="286"/>
      <c r="BX106" s="87"/>
      <c r="BY106" s="87"/>
      <c r="BZ106" s="87"/>
      <c r="CA106" s="87"/>
      <c r="CB106" s="87"/>
      <c r="CC106" s="87"/>
      <c r="CD106" s="87"/>
      <c r="CE106" s="87"/>
      <c r="CF106" s="87"/>
      <c r="CG106" s="87"/>
      <c r="CH106" s="87"/>
      <c r="CI106" s="87"/>
      <c r="CJ106" s="87"/>
      <c r="CK106" s="87"/>
      <c r="CL106" s="87"/>
      <c r="CM106" s="87"/>
      <c r="CN106" s="87"/>
      <c r="CO106" s="87"/>
      <c r="CP106" s="87"/>
      <c r="CQ106" s="87"/>
    </row>
    <row r="107" spans="1:95" ht="135" customHeight="1">
      <c r="A107" s="905">
        <v>28</v>
      </c>
      <c r="B107" s="907" t="s">
        <v>323</v>
      </c>
      <c r="C107" s="907" t="s">
        <v>322</v>
      </c>
      <c r="D107" s="907" t="s">
        <v>321</v>
      </c>
      <c r="E107" s="907" t="s">
        <v>320</v>
      </c>
      <c r="F107" s="907" t="s">
        <v>319</v>
      </c>
      <c r="G107" s="907" t="s">
        <v>318</v>
      </c>
      <c r="H107" s="907" t="s">
        <v>317</v>
      </c>
      <c r="I107" s="284" t="s">
        <v>301</v>
      </c>
      <c r="J107" s="759">
        <v>3</v>
      </c>
      <c r="K107" s="931" t="str">
        <f>IF(J107&lt;=0,"",IF(J107=1,"Rara vez",IF(J107=2,"Improbable",IF(J107=3,"Posible",IF(J107=4,"Probable",IF(J107=5,"Casi Seguro"))))))</f>
        <v>Posible</v>
      </c>
      <c r="L107" s="934">
        <f t="shared" ref="L107" si="73">IF(K107="","",IF(K107="Rara vez",0.2,IF(K107="Improbable",0.4,IF(K107="Posible",0.6,IF(K107="Probable",0.8,IF(K107="Casi seguro",1,))))))</f>
        <v>0.6</v>
      </c>
      <c r="M107" s="888" t="s">
        <v>286</v>
      </c>
      <c r="N107" s="888" t="s">
        <v>286</v>
      </c>
      <c r="O107" s="888" t="s">
        <v>286</v>
      </c>
      <c r="P107" s="888" t="s">
        <v>286</v>
      </c>
      <c r="Q107" s="888" t="s">
        <v>286</v>
      </c>
      <c r="R107" s="888" t="s">
        <v>286</v>
      </c>
      <c r="S107" s="888" t="s">
        <v>286</v>
      </c>
      <c r="T107" s="888" t="s">
        <v>286</v>
      </c>
      <c r="U107" s="888" t="s">
        <v>285</v>
      </c>
      <c r="V107" s="888" t="s">
        <v>286</v>
      </c>
      <c r="W107" s="888" t="s">
        <v>286</v>
      </c>
      <c r="X107" s="888" t="s">
        <v>286</v>
      </c>
      <c r="Y107" s="888" t="s">
        <v>286</v>
      </c>
      <c r="Z107" s="888" t="s">
        <v>286</v>
      </c>
      <c r="AA107" s="888" t="s">
        <v>286</v>
      </c>
      <c r="AB107" s="888" t="s">
        <v>286</v>
      </c>
      <c r="AC107" s="888" t="s">
        <v>286</v>
      </c>
      <c r="AD107" s="888" t="s">
        <v>286</v>
      </c>
      <c r="AE107" s="888" t="s">
        <v>285</v>
      </c>
      <c r="AF107" s="936" t="str">
        <f>IF(AB107="Si","19",COUNTIF(M107:AE108,"si"))</f>
        <v>19</v>
      </c>
      <c r="AG107" s="297">
        <f>VALUE(IF(AF107&lt;=5,5,IF(AND(AF107&gt;5,AF107&lt;=11),10,IF(AF107&gt;11,20,0))))</f>
        <v>20</v>
      </c>
      <c r="AH107" s="931" t="str">
        <f>IF(AG107=5,"Moderado",IF(AG107=10,"Mayor",IF(AG107=20,"Catastrófico",0)))</f>
        <v>Catastrófico</v>
      </c>
      <c r="AI107" s="934">
        <f>IF(AH107="","",IF(AH107="Moderado",0.6,IF(AH107="Mayor",0.8,IF(AH107="Catastrófico",1,))))</f>
        <v>1</v>
      </c>
      <c r="AJ107" s="925" t="str">
        <f>IF(OR(AND(K107="Rara vez",AH107="Moderado"),AND(K107="Improbable",AH107="Moderado")),"Moderado",IF(OR(AND(K107="Rara vez",AH107="Mayor"),AND(K107="Improbable",AH107="Mayor"),AND(K107="Posible",AH107="Moderado"),AND(K107="Probable",AH107="Moderado")),"Alta",IF(OR(AND(K107="Rara vez",AH107="Catastrófico"),AND(K107="Improbable",AH107="Catastrófico"),AND(K107="Posible",AH107="Catastrófico"),AND(K107="Probable",AH107="Catastrófico"),AND(K107="Casi seguro",AH107="Catastrófico"),AND(K107="Posible",AH107="Moderado"),AND(K107="Probable",AH107="Moderado"),AND(K107="Casi seguro",AH107="Moderado"),AND(K107="Posible",AH107="Mayor"),AND(K107="Probable",AH107="Mayor"),AND(K107="Casi seguro",AH107="Mayor")),"Extremo",)))</f>
        <v>Extremo</v>
      </c>
      <c r="AK107" s="279">
        <v>1</v>
      </c>
      <c r="AL107" s="298" t="s">
        <v>329</v>
      </c>
      <c r="AM107" s="288" t="s">
        <v>283</v>
      </c>
      <c r="AN107" s="289">
        <f>IF(AM107="","",IF(AM107="Asignado",15,IF(AM107="No asignado",0,)))</f>
        <v>15</v>
      </c>
      <c r="AO107" s="288" t="s">
        <v>282</v>
      </c>
      <c r="AP107" s="289">
        <f>IF(AO107="","",IF(AO107="Adecuado",15,IF(AO107="Inadecuado",0,)))</f>
        <v>15</v>
      </c>
      <c r="AQ107" s="288" t="s">
        <v>281</v>
      </c>
      <c r="AR107" s="289">
        <f>IF(AQ107="","",IF(AQ107="Oportuna",15,IF(AQ107="Inoportuna",0,)))</f>
        <v>15</v>
      </c>
      <c r="AS107" s="133" t="s">
        <v>315</v>
      </c>
      <c r="AT107" s="289">
        <f>IF(AS107="","",IF(AS107="Prevenir",15,IF(AS107="Detectar",10,IF(AS107="No es un control",0,))))</f>
        <v>10</v>
      </c>
      <c r="AU107" s="288" t="s">
        <v>279</v>
      </c>
      <c r="AV107" s="289">
        <f>IF(AU107="","",IF(AU107="Confiable",15,IF(AU107="No confiable",0,)))</f>
        <v>15</v>
      </c>
      <c r="AW107" s="290" t="s">
        <v>278</v>
      </c>
      <c r="AX107" s="289">
        <f>IF(AW107="","",IF(AW107="Se investigan y  resuelven oportunamente",15,IF(AW107="No se investigan y resuelven oportunamente",0,)))</f>
        <v>15</v>
      </c>
      <c r="AY107" s="290" t="s">
        <v>277</v>
      </c>
      <c r="AZ107" s="289">
        <f>IF(AY107="","",IF(AY107="Completa",15,IF(AY107="Incompleta",10,IF(AY107="No existe",0,))))</f>
        <v>15</v>
      </c>
      <c r="BA107" s="291">
        <f>SUM(AN107,AP107,AR107,AT107,AV107,AX107,AZ107)</f>
        <v>100</v>
      </c>
      <c r="BB107" s="289" t="str">
        <f>IF(BA107&gt;=96,"Fuerte",IF(AND(BA107&gt;=86,BA107&lt;96),"Moderado",IF(BA107&lt;86,"Débil")))</f>
        <v>Fuerte</v>
      </c>
      <c r="BC107" s="289" t="s">
        <v>276</v>
      </c>
      <c r="BD107" s="289">
        <f>VALUE(IF(OR(AND(BB107="Fuerte",BC107="Fuerte")),"100",IF(OR(AND(BB107="Fuerte",BC107="Moderado"),AND(BB107="Moderado",BC107="Fuerte"),AND(BB107="Moderado",BC107="Moderado")),"50",IF(OR(AND(BB107="Fuerte",BC107="Débil"),AND(BB107="Moderado",BC107="Débil"),AND(BB107="Débil",BC107="Fuerte"),AND(BB107="Débil",BC107="Moderado"),AND(BB107="Débil",BC107="Débil")),"0",))))</f>
        <v>100</v>
      </c>
      <c r="BE107" s="292" t="str">
        <f>IF(BD107=100,"Fuerte",IF(BD107=50,"Moderado",IF(BD107=0,"Débil")))</f>
        <v>Fuerte</v>
      </c>
      <c r="BF107" s="292">
        <f>AVERAGE(BD107:BD109)</f>
        <v>100</v>
      </c>
      <c r="BG107" s="292" t="str">
        <f>IF(BF107=100,"Fuerte",IF(AND(BF107&lt;=99,BF107&gt;=50),"Moderado",IF(BF107&lt;50,"Débil")))</f>
        <v>Fuerte</v>
      </c>
      <c r="BH107" s="299">
        <f>IF(BG107="Fuerte",(J107-2),IF(BG107="Moderado",(J107-1),IF(BG107="Débil",((J107-0)))))</f>
        <v>1</v>
      </c>
      <c r="BI107" s="917" t="str">
        <f>IF(BH107&lt;=0,"",IF(BH107=1,"Rara vez",IF(BH107=2,"Improbable",IF(BH107=3,"Posible",IF(BH107=4,"Probable",IF(BH107=5,"Casi Seguro"))))))</f>
        <v>Rara vez</v>
      </c>
      <c r="BJ107" s="919">
        <f>IF(BI107="","",IF(BI107="Rara vez",0.2,IF(BI107="Improbable",0.4,IF(BI107="Posible",0.6,IF(BI107="Probable",0.8,IF(BI107="Casi seguro",1,))))))</f>
        <v>0.2</v>
      </c>
      <c r="BK107" s="741" t="str">
        <f t="shared" ref="BK107" si="74">IFERROR(IF(AG107=5,"Moderado",IF(AG107=10,"Mayor",IF(AG107=20,"Catastrófico",0))),"")</f>
        <v>Catastrófico</v>
      </c>
      <c r="BL107" s="919">
        <f>IF(AH107="","",IF(AH107="Moderado",0.6,IF(AH107="Mayor",0.8,IF(AH107="Catastrófico",1,))))</f>
        <v>1</v>
      </c>
      <c r="BM107" s="921" t="str">
        <f>IF(OR(AND(KBI107="Rara vez",BK107="Moderado"),AND(BI107="Improbable",BK107="Moderado")),"Moderado",IF(OR(AND(BI107="Rara vez",BK107="Mayor"),AND(BI107="Improbable",BK107="Mayor"),AND(BI107="Posible",BK107="Moderado"),AND(BI107="Probable",BK107="Moderado")),"Alta",IF(OR(AND(BI107="Rara vez",BK107="Catastrófico"),AND(BI107="Improbable",BK107="Catastrófico"),AND(BI107="Posible",BK107="Catastrófico"),AND(BI107="Probable",BK107="Catastrófico"),AND(BI107="Casi seguro",BK107="Catastrófico"),AND(BI107="Posible",BK107="Moderado"),AND(BI107="Probable",BK107="Moderado"),AND(BI107="Casi seguro",BK107="Moderado"),AND(BI107="Posible",BK107="Mayor"),AND(BI107="Probable",BK107="Mayor"),AND(BI107="Casi seguro",BK107="Mayor")),"Extremo",)))</f>
        <v>Extremo</v>
      </c>
      <c r="BN107" s="137" t="s">
        <v>314</v>
      </c>
      <c r="BO107" s="610" t="s">
        <v>328</v>
      </c>
      <c r="BP107" s="591" t="s">
        <v>1052</v>
      </c>
      <c r="BQ107" s="591" t="s">
        <v>326</v>
      </c>
      <c r="BR107" s="591" t="s">
        <v>325</v>
      </c>
      <c r="BS107" s="591" t="s">
        <v>324</v>
      </c>
      <c r="BT107" s="601">
        <v>45421</v>
      </c>
      <c r="BU107" s="611">
        <v>45657</v>
      </c>
      <c r="BV107" s="591">
        <v>4787</v>
      </c>
      <c r="BW107" s="279"/>
      <c r="BX107" s="87"/>
      <c r="BY107" s="87"/>
      <c r="BZ107" s="87"/>
      <c r="CA107" s="87"/>
      <c r="CB107" s="87"/>
      <c r="CC107" s="87"/>
      <c r="CD107" s="87"/>
      <c r="CE107" s="87"/>
      <c r="CF107" s="87"/>
      <c r="CG107" s="87"/>
      <c r="CH107" s="87"/>
      <c r="CI107" s="87"/>
      <c r="CJ107" s="87"/>
      <c r="CK107" s="87"/>
      <c r="CL107" s="87"/>
      <c r="CM107" s="87"/>
      <c r="CN107" s="87"/>
      <c r="CO107" s="87"/>
      <c r="CP107" s="87"/>
      <c r="CQ107" s="87"/>
    </row>
    <row r="108" spans="1:95" ht="81">
      <c r="A108" s="906"/>
      <c r="B108" s="908"/>
      <c r="C108" s="908"/>
      <c r="D108" s="908"/>
      <c r="E108" s="908"/>
      <c r="F108" s="908"/>
      <c r="G108" s="908"/>
      <c r="H108" s="908"/>
      <c r="I108" s="284" t="s">
        <v>309</v>
      </c>
      <c r="J108" s="764"/>
      <c r="K108" s="932"/>
      <c r="L108" s="935"/>
      <c r="M108" s="889"/>
      <c r="N108" s="889"/>
      <c r="O108" s="889"/>
      <c r="P108" s="889"/>
      <c r="Q108" s="889"/>
      <c r="R108" s="889"/>
      <c r="S108" s="889"/>
      <c r="T108" s="889"/>
      <c r="U108" s="889"/>
      <c r="V108" s="889"/>
      <c r="W108" s="889"/>
      <c r="X108" s="889"/>
      <c r="Y108" s="889"/>
      <c r="Z108" s="889"/>
      <c r="AA108" s="889"/>
      <c r="AB108" s="889"/>
      <c r="AC108" s="889"/>
      <c r="AD108" s="889"/>
      <c r="AE108" s="889"/>
      <c r="AF108" s="937"/>
      <c r="AG108" s="297">
        <f>VALUE(IF(AF108&lt;=5,5,IF(AND(AF108&gt;5,AF108&lt;=11),10,IF(AF108&gt;11,20,0))))</f>
        <v>5</v>
      </c>
      <c r="AH108" s="932"/>
      <c r="AI108" s="935"/>
      <c r="AJ108" s="926"/>
      <c r="AK108" s="279">
        <v>2</v>
      </c>
      <c r="AL108" s="142" t="s">
        <v>308</v>
      </c>
      <c r="AM108" s="133"/>
      <c r="AN108" s="302" t="str">
        <f t="shared" ref="AN108:AN109" si="75">IF(AM108="","",IF(AM108="Asignado",15,IF(AM108="No asignado",0,)))</f>
        <v/>
      </c>
      <c r="AO108" s="133"/>
      <c r="AP108" s="302" t="str">
        <f t="shared" ref="AP108:AP109" si="76">IF(AO108="","",IF(AO108="Adecuado",15,IF(AO108="Inadecuado",0,)))</f>
        <v/>
      </c>
      <c r="AQ108" s="133"/>
      <c r="AR108" s="138" t="str">
        <f t="shared" ref="AR108:AR109" si="77">IF(AQ108="","",IF(AQ108="Oportuna",15,IF(AQ108="Inoportuna",0,)))</f>
        <v/>
      </c>
      <c r="AS108" s="138"/>
      <c r="AT108" s="138" t="str">
        <f t="shared" ref="AT108:AT109" si="78">IF(AS108="","",IF(AS108="Prevenir",15,IF(AS108="Detectar",10,IF(AS108="No es un control",0,))))</f>
        <v/>
      </c>
      <c r="AU108" s="138"/>
      <c r="AV108" s="138" t="str">
        <f t="shared" ref="AV108:AV109" si="79">IF(AU108="","",IF(AU108="Confiable",15,IF(AU108="No confiable",0,)))</f>
        <v/>
      </c>
      <c r="AW108" s="138"/>
      <c r="AX108" s="138" t="str">
        <f t="shared" ref="AX108:AX109" si="80">IF(AW108="","",IF(AW108="Se investigan y  resuelven oportunamente",15,IF(AW108="No se investigan y resuelven oportunamente",0,)))</f>
        <v/>
      </c>
      <c r="AY108" s="138"/>
      <c r="AZ108" s="138" t="str">
        <f t="shared" ref="AZ108:AZ109" si="81">IF(AY108="","",IF(AY108="Completa",15,IF(AY108="Incompleta",10,IF(AY108="No existe",0,))))</f>
        <v/>
      </c>
      <c r="BA108" s="138"/>
      <c r="BB108" s="138"/>
      <c r="BC108" s="138"/>
      <c r="BD108" s="138"/>
      <c r="BE108" s="138"/>
      <c r="BF108" s="292"/>
      <c r="BG108" s="292"/>
      <c r="BH108" s="299"/>
      <c r="BI108" s="918"/>
      <c r="BJ108" s="920"/>
      <c r="BK108" s="743"/>
      <c r="BL108" s="920"/>
      <c r="BM108" s="922"/>
      <c r="BN108" s="138"/>
      <c r="BO108" s="583"/>
      <c r="BP108" s="591"/>
      <c r="BQ108" s="591"/>
      <c r="BR108" s="591"/>
      <c r="BS108" s="591"/>
      <c r="BT108" s="601"/>
      <c r="BU108" s="611"/>
      <c r="BV108" s="591"/>
      <c r="BW108" s="138"/>
      <c r="BX108" s="87"/>
      <c r="BY108" s="87"/>
      <c r="BZ108" s="87"/>
      <c r="CA108" s="87"/>
      <c r="CB108" s="87"/>
      <c r="CC108" s="87"/>
      <c r="CD108" s="87"/>
      <c r="CE108" s="87"/>
      <c r="CF108" s="87"/>
      <c r="CG108" s="87"/>
      <c r="CH108" s="87"/>
      <c r="CI108" s="87"/>
      <c r="CJ108" s="87"/>
      <c r="CK108" s="87"/>
      <c r="CL108" s="87"/>
      <c r="CM108" s="87"/>
      <c r="CN108" s="87"/>
      <c r="CO108" s="87"/>
      <c r="CP108" s="87"/>
      <c r="CQ108" s="87"/>
    </row>
    <row r="109" spans="1:95" ht="81">
      <c r="A109" s="906"/>
      <c r="B109" s="908"/>
      <c r="C109" s="908"/>
      <c r="D109" s="908"/>
      <c r="E109" s="908"/>
      <c r="F109" s="908"/>
      <c r="G109" s="908"/>
      <c r="H109" s="908"/>
      <c r="I109" s="284" t="s">
        <v>296</v>
      </c>
      <c r="J109" s="764"/>
      <c r="K109" s="932"/>
      <c r="L109" s="935"/>
      <c r="M109" s="889"/>
      <c r="N109" s="889"/>
      <c r="O109" s="889"/>
      <c r="P109" s="889"/>
      <c r="Q109" s="889"/>
      <c r="R109" s="889"/>
      <c r="S109" s="889"/>
      <c r="T109" s="889"/>
      <c r="U109" s="889"/>
      <c r="V109" s="889"/>
      <c r="W109" s="889"/>
      <c r="X109" s="889"/>
      <c r="Y109" s="889"/>
      <c r="Z109" s="889"/>
      <c r="AA109" s="889"/>
      <c r="AB109" s="889"/>
      <c r="AC109" s="889"/>
      <c r="AD109" s="889"/>
      <c r="AE109" s="889"/>
      <c r="AF109" s="937"/>
      <c r="AG109" s="297">
        <f t="shared" ref="AG109:AG113" si="82">VALUE(IF(AF109&lt;=5,5,IF(AND(AF109&gt;5,AF109&lt;=11),10,IF(AF109&gt;11,20,0))))</f>
        <v>5</v>
      </c>
      <c r="AH109" s="932"/>
      <c r="AI109" s="935"/>
      <c r="AJ109" s="926"/>
      <c r="AK109" s="279">
        <v>3</v>
      </c>
      <c r="AL109" s="142" t="s">
        <v>308</v>
      </c>
      <c r="AM109" s="133"/>
      <c r="AN109" s="302" t="str">
        <f t="shared" si="75"/>
        <v/>
      </c>
      <c r="AO109" s="133"/>
      <c r="AP109" s="302" t="str">
        <f t="shared" si="76"/>
        <v/>
      </c>
      <c r="AQ109" s="133"/>
      <c r="AR109" s="138" t="str">
        <f t="shared" si="77"/>
        <v/>
      </c>
      <c r="AS109" s="138"/>
      <c r="AT109" s="138" t="str">
        <f t="shared" si="78"/>
        <v/>
      </c>
      <c r="AU109" s="138"/>
      <c r="AV109" s="138" t="str">
        <f t="shared" si="79"/>
        <v/>
      </c>
      <c r="AW109" s="138"/>
      <c r="AX109" s="138" t="str">
        <f t="shared" si="80"/>
        <v/>
      </c>
      <c r="AY109" s="138"/>
      <c r="AZ109" s="138" t="str">
        <f t="shared" si="81"/>
        <v/>
      </c>
      <c r="BA109" s="138"/>
      <c r="BB109" s="138"/>
      <c r="BC109" s="138"/>
      <c r="BD109" s="138"/>
      <c r="BE109" s="138"/>
      <c r="BF109" s="292"/>
      <c r="BG109" s="292"/>
      <c r="BH109" s="299"/>
      <c r="BI109" s="938"/>
      <c r="BJ109" s="933"/>
      <c r="BK109" s="743"/>
      <c r="BL109" s="933"/>
      <c r="BM109" s="922"/>
      <c r="BN109" s="138"/>
      <c r="BO109" s="583"/>
      <c r="BP109" s="591"/>
      <c r="BQ109" s="591"/>
      <c r="BR109" s="591"/>
      <c r="BS109" s="591"/>
      <c r="BT109" s="591"/>
      <c r="BU109" s="591"/>
      <c r="BV109" s="591"/>
      <c r="BW109" s="138"/>
      <c r="BX109" s="87"/>
      <c r="BY109" s="87"/>
      <c r="BZ109" s="87"/>
      <c r="CA109" s="87"/>
      <c r="CB109" s="87"/>
      <c r="CC109" s="87"/>
      <c r="CD109" s="87"/>
      <c r="CE109" s="87"/>
      <c r="CF109" s="87"/>
      <c r="CG109" s="87"/>
      <c r="CH109" s="87"/>
      <c r="CI109" s="87"/>
      <c r="CJ109" s="87"/>
      <c r="CK109" s="87"/>
      <c r="CL109" s="87"/>
      <c r="CM109" s="87"/>
      <c r="CN109" s="87"/>
      <c r="CO109" s="87"/>
      <c r="CP109" s="87"/>
      <c r="CQ109" s="87"/>
    </row>
    <row r="110" spans="1:95" ht="112.5" customHeight="1">
      <c r="A110" s="905">
        <v>29</v>
      </c>
      <c r="B110" s="907" t="s">
        <v>323</v>
      </c>
      <c r="C110" s="907" t="s">
        <v>322</v>
      </c>
      <c r="D110" s="907" t="s">
        <v>321</v>
      </c>
      <c r="E110" s="907" t="s">
        <v>320</v>
      </c>
      <c r="F110" s="907" t="s">
        <v>319</v>
      </c>
      <c r="G110" s="907" t="s">
        <v>318</v>
      </c>
      <c r="H110" s="907" t="s">
        <v>317</v>
      </c>
      <c r="I110" s="284" t="s">
        <v>301</v>
      </c>
      <c r="J110" s="929">
        <v>3</v>
      </c>
      <c r="K110" s="931" t="str">
        <f>IF(J110&lt;=0,"",IF(J110=1,"Rara vez",IF(J110=2,"Improbable",IF(J110=3,"Posible",IF(J110=4,"Probable",IF(J110=5,"Casi Seguro"))))))</f>
        <v>Posible</v>
      </c>
      <c r="L110" s="915">
        <f t="shared" ref="L110" si="83">IF(K110="","",IF(K110="Rara vez",0.2,IF(K110="Improbable",0.4,IF(K110="Posible",0.6,IF(K110="Probable",0.8,IF(K110="Casi seguro",1,))))))</f>
        <v>0.6</v>
      </c>
      <c r="M110" s="909" t="s">
        <v>286</v>
      </c>
      <c r="N110" s="909" t="s">
        <v>286</v>
      </c>
      <c r="O110" s="909" t="s">
        <v>286</v>
      </c>
      <c r="P110" s="909" t="s">
        <v>286</v>
      </c>
      <c r="Q110" s="909" t="s">
        <v>286</v>
      </c>
      <c r="R110" s="909" t="s">
        <v>286</v>
      </c>
      <c r="S110" s="909" t="s">
        <v>286</v>
      </c>
      <c r="T110" s="909" t="s">
        <v>286</v>
      </c>
      <c r="U110" s="909" t="s">
        <v>285</v>
      </c>
      <c r="V110" s="909" t="s">
        <v>286</v>
      </c>
      <c r="W110" s="909" t="s">
        <v>286</v>
      </c>
      <c r="X110" s="909" t="s">
        <v>286</v>
      </c>
      <c r="Y110" s="909" t="s">
        <v>286</v>
      </c>
      <c r="Z110" s="909" t="s">
        <v>286</v>
      </c>
      <c r="AA110" s="909" t="s">
        <v>286</v>
      </c>
      <c r="AB110" s="909" t="s">
        <v>286</v>
      </c>
      <c r="AC110" s="909" t="s">
        <v>286</v>
      </c>
      <c r="AD110" s="909" t="s">
        <v>286</v>
      </c>
      <c r="AE110" s="909" t="s">
        <v>285</v>
      </c>
      <c r="AF110" s="936" t="str">
        <f>IF(AB110="Si","19",COUNTIF(M110:AE111,"si"))</f>
        <v>19</v>
      </c>
      <c r="AG110" s="297">
        <f t="shared" si="82"/>
        <v>20</v>
      </c>
      <c r="AH110" s="931" t="str">
        <f t="shared" ref="AH110" si="84">IF(AG110=5,"Moderado",IF(AG110=10,"Mayor",IF(AG110=20,"Catastrófico",0)))</f>
        <v>Catastrófico</v>
      </c>
      <c r="AI110" s="942">
        <f>IF(AH110="","",IF(AH110="Moderado",0.6,IF(AH110="Mayor",0.8,IF(AH110="Catastrófico",1,))))</f>
        <v>1</v>
      </c>
      <c r="AJ110" s="925" t="str">
        <f>IF(OR(AND(K110="Rara vez",AH110="Moderado"),AND(K110="Improbable",AH110="Moderado")),"Moderado",IF(OR(AND(K110="Rara vez",AH110="Mayor"),AND(K110="Improbable",AH110="Mayor"),AND(K110="Posible",AH110="Moderado"),AND(K110="Probable",AH110="Moderado")),"Alta",IF(OR(AND(K110="Rara vez",AH110="Catastrófico"),AND(K110="Improbable",AH110="Catastrófico"),AND(K110="Posible",AH110="Catastrófico"),AND(K110="Probable",AH110="Catastrófico"),AND(K110="Casi seguro",AH110="Catastrófico"),AND(K110="Posible",AH110="Moderado"),AND(K110="Probable",AH110="Moderado"),AND(K110="Casi seguro",AH110="Moderado"),AND(K110="Posible",AH110="Mayor"),AND(K110="Probable",AH110="Mayor"),AND(K110="Casi seguro",AH110="Mayor")),"Extremo",)))</f>
        <v>Extremo</v>
      </c>
      <c r="AK110" s="303">
        <v>1</v>
      </c>
      <c r="AL110" s="142" t="s">
        <v>316</v>
      </c>
      <c r="AM110" s="288" t="s">
        <v>283</v>
      </c>
      <c r="AN110" s="289">
        <f>IF(AM110="","",IF(AM110="Asignado",15,IF(AM110="No asignado",0,)))</f>
        <v>15</v>
      </c>
      <c r="AO110" s="288" t="s">
        <v>282</v>
      </c>
      <c r="AP110" s="289">
        <f>IF(AO110="","",IF(AO110="Adecuado",15,IF(AO110="Inadecuado",0,)))</f>
        <v>15</v>
      </c>
      <c r="AQ110" s="288" t="s">
        <v>281</v>
      </c>
      <c r="AR110" s="289">
        <f>IF(AQ110="","",IF(AQ110="Oportuna",15,IF(AQ110="Inoportuna",0,)))</f>
        <v>15</v>
      </c>
      <c r="AS110" s="133" t="s">
        <v>315</v>
      </c>
      <c r="AT110" s="289">
        <f>IF(AS110="","",IF(AS110="Prevenir",15,IF(AS110="Detectar",10,IF(AS110="No es un control",0,))))</f>
        <v>10</v>
      </c>
      <c r="AU110" s="288" t="s">
        <v>279</v>
      </c>
      <c r="AV110" s="289">
        <f>IF(AU110="","",IF(AU110="Confiable",15,IF(AU110="No confiable",0,)))</f>
        <v>15</v>
      </c>
      <c r="AW110" s="290" t="s">
        <v>278</v>
      </c>
      <c r="AX110" s="289">
        <f>IF(AW110="","",IF(AW110="Se investigan y  resuelven oportunamente",15,IF(AW110="No se investigan y resuelven oportunamente",0,)))</f>
        <v>15</v>
      </c>
      <c r="AY110" s="290" t="s">
        <v>277</v>
      </c>
      <c r="AZ110" s="289">
        <f>IF(AY110="","",IF(AY110="Completa",15,IF(AY110="Incompleta",10,IF(AY110="No existe",0,))))</f>
        <v>15</v>
      </c>
      <c r="BA110" s="291">
        <f>SUM(AN110,AP110,AR110,AT110,AV110,AX110,AZ110)</f>
        <v>100</v>
      </c>
      <c r="BB110" s="289" t="str">
        <f>IF(BA110&gt;=96,"Fuerte",IF(AND(BA110&gt;=86,BA110&lt;96),"Moderado",IF(BA110&lt;86,"Débil")))</f>
        <v>Fuerte</v>
      </c>
      <c r="BC110" s="289" t="s">
        <v>276</v>
      </c>
      <c r="BD110" s="289">
        <f>VALUE(IF(OR(AND(BB110="Fuerte",BC110="Fuerte")),"100",IF(OR(AND(BB110="Fuerte",BC110="Moderado"),AND(BB110="Moderado",BC110="Fuerte"),AND(BB110="Moderado",BC110="Moderado")),"50",IF(OR(AND(BB110="Fuerte",BC110="Débil"),AND(BB110="Moderado",BC110="Débil"),AND(BB110="Débil",BC110="Fuerte"),AND(BB110="Débil",BC110="Moderado"),AND(BB110="Débil",BC110="Débil")),"0",))))</f>
        <v>100</v>
      </c>
      <c r="BE110" s="292" t="str">
        <f>IF(BD110=100,"Fuerte",IF(BD110=50,"Moderado",IF(BD110=0,"Débil")))</f>
        <v>Fuerte</v>
      </c>
      <c r="BF110" s="292">
        <f t="shared" ref="BF110" si="85">AVERAGE(BD110:BD112)</f>
        <v>100</v>
      </c>
      <c r="BG110" s="292" t="str">
        <f t="shared" ref="BG110" si="86">IF(BF110=100,"Fuerte",IF(AND(BF110&lt;=99,BF110&gt;=50),"Moderado",IF(BF110&lt;50,"Débil")))</f>
        <v>Fuerte</v>
      </c>
      <c r="BH110" s="299">
        <f t="shared" ref="BH110" si="87">IF(BG110="Fuerte",(J110-2),IF(BG110="Moderado",(J110-1),IF(BG110="Débil",((J110-0)))))</f>
        <v>1</v>
      </c>
      <c r="BI110" s="917" t="str">
        <f>IF(BH110&lt;=0,"",IF(BH110=1,"Rara vez",IF(BH110=2,"Improbable",IF(BH110=3,"Posible",IF(BH110=4,"Probable",IF(BH110=5,"Casi Seguro"))))))</f>
        <v>Rara vez</v>
      </c>
      <c r="BJ110" s="919">
        <f>IF(BI110="","",IF(BI110="Rara vez",0.2,IF(BI110="Improbable",0.4,IF(BI110="Posible",0.6,IF(BI110="Probable",0.8,IF(BI110="Casi seguro",1,))))))</f>
        <v>0.2</v>
      </c>
      <c r="BK110" s="741" t="str">
        <f t="shared" ref="BK110" si="88">IFERROR(IF(AG110=5,"Moderado",IF(AG110=10,"Mayor",IF(AG110=20,"Catastrófico",0))),"")</f>
        <v>Catastrófico</v>
      </c>
      <c r="BL110" s="919">
        <f>IF(AH110="","",IF(AH110="Moderado",0.6,IF(AH110="Mayor",0.8,IF(AH110="Catastrófico",1,))))</f>
        <v>1</v>
      </c>
      <c r="BM110" s="921" t="str">
        <f>IF(OR(AND(KBI110="Rara vez",BK110="Moderado"),AND(BI110="Improbable",BK110="Moderado")),"Moderado",IF(OR(AND(BI110="Rara vez",BK110="Mayor"),AND(BI110="Improbable",BK110="Mayor"),AND(BI110="Posible",BK110="Moderado"),AND(BI110="Probable",BK110="Moderado")),"Alta",IF(OR(AND(BI110="Rara vez",BK110="Catastrófico"),AND(BI110="Improbable",BK110="Catastrófico"),AND(BI110="Posible",BK110="Catastrófico"),AND(BI110="Probable",BK110="Catastrófico"),AND(BI110="Casi seguro",BK110="Catastrófico"),AND(BI110="Posible",BK110="Moderado"),AND(BI110="Probable",BK110="Moderado"),AND(BI110="Casi seguro",BK110="Moderado"),AND(BI110="Posible",BK110="Mayor"),AND(BI110="Probable",BK110="Mayor"),AND(BI110="Casi seguro",BK110="Mayor")),"Extremo",)))</f>
        <v>Extremo</v>
      </c>
      <c r="BN110" s="142" t="s">
        <v>314</v>
      </c>
      <c r="BO110" s="612" t="s">
        <v>313</v>
      </c>
      <c r="BP110" s="613" t="s">
        <v>1053</v>
      </c>
      <c r="BQ110" s="614" t="s">
        <v>312</v>
      </c>
      <c r="BR110" s="614" t="s">
        <v>311</v>
      </c>
      <c r="BS110" s="614" t="s">
        <v>310</v>
      </c>
      <c r="BT110" s="601">
        <v>45421</v>
      </c>
      <c r="BU110" s="615">
        <v>45657</v>
      </c>
      <c r="BV110" s="591">
        <v>4788</v>
      </c>
      <c r="BW110" s="142"/>
      <c r="BX110" s="87"/>
      <c r="BY110" s="87"/>
      <c r="BZ110" s="87"/>
      <c r="CA110" s="87"/>
      <c r="CB110" s="87"/>
      <c r="CC110" s="87"/>
      <c r="CD110" s="87"/>
      <c r="CE110" s="87"/>
      <c r="CF110" s="87"/>
      <c r="CG110" s="87"/>
      <c r="CH110" s="87"/>
      <c r="CI110" s="87"/>
      <c r="CJ110" s="87"/>
      <c r="CK110" s="87"/>
      <c r="CL110" s="87"/>
      <c r="CM110" s="87"/>
      <c r="CN110" s="87"/>
      <c r="CO110" s="87"/>
      <c r="CP110" s="87"/>
      <c r="CQ110" s="87"/>
    </row>
    <row r="111" spans="1:95" ht="50.25" customHeight="1">
      <c r="A111" s="906"/>
      <c r="B111" s="908"/>
      <c r="C111" s="908"/>
      <c r="D111" s="908"/>
      <c r="E111" s="908"/>
      <c r="F111" s="908"/>
      <c r="G111" s="908"/>
      <c r="H111" s="908"/>
      <c r="I111" s="284" t="s">
        <v>309</v>
      </c>
      <c r="J111" s="930"/>
      <c r="K111" s="932"/>
      <c r="L111" s="916"/>
      <c r="M111" s="910"/>
      <c r="N111" s="910"/>
      <c r="O111" s="910"/>
      <c r="P111" s="910"/>
      <c r="Q111" s="910"/>
      <c r="R111" s="910"/>
      <c r="S111" s="910"/>
      <c r="T111" s="910"/>
      <c r="U111" s="910"/>
      <c r="V111" s="910"/>
      <c r="W111" s="910"/>
      <c r="X111" s="910"/>
      <c r="Y111" s="910"/>
      <c r="Z111" s="910"/>
      <c r="AA111" s="910"/>
      <c r="AB111" s="910"/>
      <c r="AC111" s="910"/>
      <c r="AD111" s="910"/>
      <c r="AE111" s="910"/>
      <c r="AF111" s="937"/>
      <c r="AG111" s="297">
        <f t="shared" si="82"/>
        <v>5</v>
      </c>
      <c r="AH111" s="932"/>
      <c r="AI111" s="943"/>
      <c r="AJ111" s="926"/>
      <c r="AK111" s="303">
        <v>2</v>
      </c>
      <c r="AL111" s="142" t="s">
        <v>308</v>
      </c>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918"/>
      <c r="BJ111" s="920"/>
      <c r="BK111" s="743"/>
      <c r="BL111" s="920"/>
      <c r="BM111" s="922"/>
      <c r="BN111" s="142"/>
      <c r="BO111" s="612"/>
      <c r="BP111" s="614"/>
      <c r="BQ111" s="614"/>
      <c r="BR111" s="614"/>
      <c r="BS111" s="614"/>
      <c r="BT111" s="614"/>
      <c r="BU111" s="615"/>
      <c r="BV111" s="614"/>
      <c r="BW111" s="142"/>
      <c r="BX111" s="87"/>
      <c r="BY111" s="87"/>
      <c r="BZ111" s="87"/>
      <c r="CA111" s="87"/>
      <c r="CB111" s="87"/>
      <c r="CC111" s="87"/>
      <c r="CD111" s="87"/>
      <c r="CE111" s="87"/>
      <c r="CF111" s="87"/>
      <c r="CG111" s="87"/>
      <c r="CH111" s="87"/>
      <c r="CI111" s="87"/>
      <c r="CJ111" s="87"/>
      <c r="CK111" s="87"/>
      <c r="CL111" s="87"/>
      <c r="CM111" s="87"/>
      <c r="CN111" s="87"/>
      <c r="CO111" s="87"/>
      <c r="CP111" s="87"/>
      <c r="CQ111" s="87"/>
    </row>
    <row r="112" spans="1:95" ht="61.5" customHeight="1">
      <c r="A112" s="906"/>
      <c r="B112" s="908"/>
      <c r="C112" s="908"/>
      <c r="D112" s="908"/>
      <c r="E112" s="908"/>
      <c r="F112" s="908"/>
      <c r="G112" s="908"/>
      <c r="H112" s="908"/>
      <c r="I112" s="284" t="s">
        <v>295</v>
      </c>
      <c r="J112" s="930"/>
      <c r="K112" s="932"/>
      <c r="L112" s="916"/>
      <c r="M112" s="910"/>
      <c r="N112" s="910"/>
      <c r="O112" s="910"/>
      <c r="P112" s="910"/>
      <c r="Q112" s="910"/>
      <c r="R112" s="910"/>
      <c r="S112" s="910"/>
      <c r="T112" s="910"/>
      <c r="U112" s="910"/>
      <c r="V112" s="910"/>
      <c r="W112" s="910"/>
      <c r="X112" s="910"/>
      <c r="Y112" s="910"/>
      <c r="Z112" s="910"/>
      <c r="AA112" s="910"/>
      <c r="AB112" s="910"/>
      <c r="AC112" s="910"/>
      <c r="AD112" s="910"/>
      <c r="AE112" s="910"/>
      <c r="AF112" s="937"/>
      <c r="AG112" s="297">
        <f t="shared" si="82"/>
        <v>5</v>
      </c>
      <c r="AH112" s="932"/>
      <c r="AI112" s="943"/>
      <c r="AJ112" s="926"/>
      <c r="AK112" s="303">
        <v>3</v>
      </c>
      <c r="AL112" s="142" t="s">
        <v>308</v>
      </c>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918"/>
      <c r="BJ112" s="920"/>
      <c r="BK112" s="743"/>
      <c r="BL112" s="920"/>
      <c r="BM112" s="922"/>
      <c r="BN112" s="142"/>
      <c r="BO112" s="612"/>
      <c r="BP112" s="614"/>
      <c r="BQ112" s="614"/>
      <c r="BR112" s="614"/>
      <c r="BS112" s="614"/>
      <c r="BT112" s="614"/>
      <c r="BU112" s="614"/>
      <c r="BV112" s="614"/>
      <c r="BW112" s="142"/>
      <c r="BX112" s="87"/>
      <c r="BY112" s="87"/>
      <c r="BZ112" s="87"/>
      <c r="CA112" s="87"/>
      <c r="CB112" s="87"/>
      <c r="CC112" s="87"/>
      <c r="CD112" s="87"/>
      <c r="CE112" s="87"/>
      <c r="CF112" s="87"/>
      <c r="CG112" s="87"/>
      <c r="CH112" s="87"/>
      <c r="CI112" s="87"/>
      <c r="CJ112" s="87"/>
      <c r="CK112" s="87"/>
      <c r="CL112" s="87"/>
      <c r="CM112" s="87"/>
      <c r="CN112" s="87"/>
      <c r="CO112" s="87"/>
      <c r="CP112" s="87"/>
      <c r="CQ112" s="87"/>
    </row>
    <row r="113" spans="1:95" ht="81">
      <c r="A113" s="906"/>
      <c r="B113" s="908"/>
      <c r="C113" s="908"/>
      <c r="D113" s="908"/>
      <c r="E113" s="908"/>
      <c r="F113" s="908"/>
      <c r="G113" s="908"/>
      <c r="H113" s="908"/>
      <c r="I113" s="284" t="s">
        <v>296</v>
      </c>
      <c r="J113" s="930"/>
      <c r="K113" s="932"/>
      <c r="L113" s="916"/>
      <c r="M113" s="910"/>
      <c r="N113" s="910"/>
      <c r="O113" s="910"/>
      <c r="P113" s="910"/>
      <c r="Q113" s="910"/>
      <c r="R113" s="910"/>
      <c r="S113" s="910"/>
      <c r="T113" s="910"/>
      <c r="U113" s="910"/>
      <c r="V113" s="910"/>
      <c r="W113" s="910"/>
      <c r="X113" s="910"/>
      <c r="Y113" s="910"/>
      <c r="Z113" s="910"/>
      <c r="AA113" s="910"/>
      <c r="AB113" s="910"/>
      <c r="AC113" s="910"/>
      <c r="AD113" s="910"/>
      <c r="AE113" s="910"/>
      <c r="AF113" s="937"/>
      <c r="AG113" s="297">
        <f t="shared" si="82"/>
        <v>5</v>
      </c>
      <c r="AH113" s="932"/>
      <c r="AI113" s="943"/>
      <c r="AJ113" s="926"/>
      <c r="AK113" s="303">
        <v>4</v>
      </c>
      <c r="AL113" s="142" t="s">
        <v>308</v>
      </c>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918"/>
      <c r="BJ113" s="933"/>
      <c r="BK113" s="743"/>
      <c r="BL113" s="933"/>
      <c r="BM113" s="922"/>
      <c r="BN113" s="142"/>
      <c r="BO113" s="612"/>
      <c r="BP113" s="614"/>
      <c r="BQ113" s="614"/>
      <c r="BR113" s="614"/>
      <c r="BS113" s="614"/>
      <c r="BT113" s="614"/>
      <c r="BU113" s="614"/>
      <c r="BV113" s="614"/>
      <c r="BW113" s="142"/>
      <c r="BX113" s="87"/>
      <c r="BY113" s="87"/>
      <c r="BZ113" s="87"/>
      <c r="CA113" s="87"/>
      <c r="CB113" s="87"/>
      <c r="CC113" s="87"/>
      <c r="CD113" s="87"/>
      <c r="CE113" s="87"/>
      <c r="CF113" s="87"/>
      <c r="CG113" s="87"/>
      <c r="CH113" s="87"/>
      <c r="CI113" s="87"/>
      <c r="CJ113" s="87"/>
      <c r="CK113" s="87"/>
      <c r="CL113" s="87"/>
      <c r="CM113" s="87"/>
      <c r="CN113" s="87"/>
      <c r="CO113" s="87"/>
      <c r="CP113" s="87"/>
      <c r="CQ113" s="87"/>
    </row>
    <row r="114" spans="1:95" ht="216" customHeight="1">
      <c r="A114" s="905">
        <v>30</v>
      </c>
      <c r="B114" s="939" t="s">
        <v>307</v>
      </c>
      <c r="C114" s="939" t="s">
        <v>306</v>
      </c>
      <c r="D114" s="939" t="s">
        <v>305</v>
      </c>
      <c r="E114" s="907" t="s">
        <v>304</v>
      </c>
      <c r="F114" s="939" t="s">
        <v>303</v>
      </c>
      <c r="G114" s="907" t="s">
        <v>302</v>
      </c>
      <c r="H114" s="939" t="s">
        <v>288</v>
      </c>
      <c r="I114" s="130" t="s">
        <v>301</v>
      </c>
      <c r="J114" s="944">
        <v>2</v>
      </c>
      <c r="K114" s="931" t="str">
        <f>IF(J114&lt;=0,"",IF(J114=1,"Rara vez",IF(J114=2,"Improbable",IF(J114=3,"Posible",IF(J114=4,"Probable",IF(J114=5,"Casi Seguro"))))))</f>
        <v>Improbable</v>
      </c>
      <c r="L114" s="934">
        <f>IF(K114="","",IF(K114="Rara vez",0.2,IF(K114="Improbable",0.4,IF(K114="Posible",0.6,IF(K114="Probable",0.8,IF(K114="Casi seguro",1,))))))</f>
        <v>0.4</v>
      </c>
      <c r="M114" s="888" t="s">
        <v>285</v>
      </c>
      <c r="N114" s="888" t="s">
        <v>285</v>
      </c>
      <c r="O114" s="888" t="s">
        <v>285</v>
      </c>
      <c r="P114" s="888" t="s">
        <v>285</v>
      </c>
      <c r="Q114" s="888" t="s">
        <v>286</v>
      </c>
      <c r="R114" s="888" t="s">
        <v>285</v>
      </c>
      <c r="S114" s="888" t="s">
        <v>285</v>
      </c>
      <c r="T114" s="888" t="s">
        <v>285</v>
      </c>
      <c r="U114" s="888" t="s">
        <v>285</v>
      </c>
      <c r="V114" s="888" t="s">
        <v>286</v>
      </c>
      <c r="W114" s="888" t="s">
        <v>286</v>
      </c>
      <c r="X114" s="888" t="s">
        <v>286</v>
      </c>
      <c r="Y114" s="888" t="s">
        <v>286</v>
      </c>
      <c r="Z114" s="888" t="s">
        <v>286</v>
      </c>
      <c r="AA114" s="888" t="s">
        <v>286</v>
      </c>
      <c r="AB114" s="888" t="s">
        <v>285</v>
      </c>
      <c r="AC114" s="888" t="s">
        <v>286</v>
      </c>
      <c r="AD114" s="888" t="s">
        <v>285</v>
      </c>
      <c r="AE114" s="888" t="s">
        <v>285</v>
      </c>
      <c r="AF114" s="936">
        <f>IF(AB114="Si","19",COUNTIF(M114:AE115,"si"))</f>
        <v>8</v>
      </c>
      <c r="AG114" s="964">
        <f>VALUE(IF(AF114&lt;=5,5,IF(AND(AF114&gt;5,AF114&lt;=11),10,IF(AF114&gt;11,20,0))))</f>
        <v>10</v>
      </c>
      <c r="AH114" s="931" t="str">
        <f>IF(AG114=5,"Moderado",IF(AG114=10,"Mayor",IF(AG114=20,"Catastrófico",0)))</f>
        <v>Mayor</v>
      </c>
      <c r="AI114" s="934">
        <f>IF(AH114="","",IF(AH114="Moderado",0.6,IF(AH114="Mayor",0.8,IF(AH114="Catastrófico",1,))))</f>
        <v>0.8</v>
      </c>
      <c r="AJ114" s="931"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Alta</v>
      </c>
      <c r="AK114" s="279">
        <v>1</v>
      </c>
      <c r="AL114" s="287" t="s">
        <v>300</v>
      </c>
      <c r="AM114" s="288" t="s">
        <v>283</v>
      </c>
      <c r="AN114" s="289">
        <f>IF(AM114="","",IF(AM114="Asignado",15,IF(AM114="No asignado",0,)))</f>
        <v>15</v>
      </c>
      <c r="AO114" s="288" t="s">
        <v>282</v>
      </c>
      <c r="AP114" s="289">
        <f>IF(AO114="","",IF(AO114="Adecuado",15,IF(AO114="Inadecuado",0,)))</f>
        <v>15</v>
      </c>
      <c r="AQ114" s="288" t="s">
        <v>281</v>
      </c>
      <c r="AR114" s="289">
        <f>IF(AQ114="","",IF(AQ114="Oportuna",15,IF(AQ114="Inoportuna",0,)))</f>
        <v>15</v>
      </c>
      <c r="AS114" s="133" t="s">
        <v>280</v>
      </c>
      <c r="AT114" s="289">
        <f>IF(AS114="","",IF(AS114="Prevenir",15,IF(AS114="Detectar",10,IF(AS114="No es un control",0,))))</f>
        <v>15</v>
      </c>
      <c r="AU114" s="288" t="s">
        <v>279</v>
      </c>
      <c r="AV114" s="289">
        <f>IF(AU114="","",IF(AU114="Confiable",15,IF(AU114="No confiable",0,)))</f>
        <v>15</v>
      </c>
      <c r="AW114" s="290" t="s">
        <v>278</v>
      </c>
      <c r="AX114" s="289">
        <f>IF(AW114="","",IF(AW114="Se investigan y  resuelven oportunamente",15,IF(AW114="No se investigan y resuelven oportunamente",0,)))</f>
        <v>15</v>
      </c>
      <c r="AY114" s="290" t="s">
        <v>277</v>
      </c>
      <c r="AZ114" s="289">
        <f>IF(AY114="","",IF(AY114="Completa",15,IF(AY114="Incompleta",10,IF(AY114="No existe",0,))))</f>
        <v>15</v>
      </c>
      <c r="BA114" s="291">
        <f>SUM(AN114,AP114,AR114,AT114,AV114,AX114,AZ114)</f>
        <v>105</v>
      </c>
      <c r="BB114" s="289" t="str">
        <f>IF(BA114&gt;=96,"Fuerte",IF(AND(BA114&gt;=86, BA114&lt;96),"Moderado",IF(BA114&lt;86,"Débil")))</f>
        <v>Fuerte</v>
      </c>
      <c r="BC114" s="289" t="s">
        <v>299</v>
      </c>
      <c r="BD114" s="289">
        <f>VALUE(IF(OR(AND(BB114="Fuerte",BC114="Fuerte")),"100",IF(OR(AND(BB114="Fuerte",BC114="Moderado"),AND(BB114="Moderado",BC114="Fuerte"),AND(BB114="Moderado",BC114="Moderado")),"50",IF(OR(AND(BB114="Fuerte",BC114="Débil"),AND(BB114="Moderado",BC114="Débil"),AND(BB114="Débil",BC114="Fuerte"),AND(BB114="Débil",BC114="Moderado"),AND(BB114="Débil",BC114="Débil")),"0",))))</f>
        <v>50</v>
      </c>
      <c r="BE114" s="292" t="str">
        <f>IF(BD114=100,"Fuerte",IF(BD114=50,"Moderado",IF(BD114=0,"Débil")))</f>
        <v>Moderado</v>
      </c>
      <c r="BF114" s="292">
        <f>AVERAGE(BD114:BD117)</f>
        <v>50</v>
      </c>
      <c r="BG114" s="292" t="str">
        <f>IF(BF114=100,"Fuerte",IF(AND(BF114&lt;=99, BF114&gt;=50),"Moderado",IF(BF114&lt;50,"Débil")))</f>
        <v>Moderado</v>
      </c>
      <c r="BH114" s="299">
        <f>IF(BG114="Fuerte",(J114-2),IF(BG114="Moderado",(J114-1), IF(BG114="Débil",((J114-0)))))</f>
        <v>1</v>
      </c>
      <c r="BI114" s="917" t="str">
        <f>IF(BH114&lt;=0,"",IF(BH114=1,"Rara vez",IF(BH114=2,"Improbable",IF(BH114=3,"Posible",IF(BH114=4,"Probable",IF(BH114=5,"Casi Seguro"))))))</f>
        <v>Rara vez</v>
      </c>
      <c r="BJ114" s="919">
        <f>IF(BI114="","",IF(BI114="Rara vez",0.2,IF(BI114="Improbable",0.4,IF(BI114="Posible",0.6,IF(BI114="Probable",0.8,IF(BI114="Casi seguro",1,))))))</f>
        <v>0.2</v>
      </c>
      <c r="BK114" s="917" t="str">
        <f t="shared" ref="BK114" si="89">IFERROR(IF(AG114=5,"Moderado",IF(AG114=10,"Mayor",IF(AG114=20,"Catastrófico",0))),"")</f>
        <v>Mayor</v>
      </c>
      <c r="BL114" s="919">
        <f>IF(AH114="","",IF(AH114="Moderado",0.6,IF(AH114="Mayor",0.8,IF(AH114="Catastrófico",1,))))</f>
        <v>0.8</v>
      </c>
      <c r="BM114" s="921"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Alta</v>
      </c>
      <c r="BN114" s="961"/>
      <c r="BO114" s="616" t="s">
        <v>298</v>
      </c>
      <c r="BP114" s="952" t="s">
        <v>960</v>
      </c>
      <c r="BQ114" s="952" t="s">
        <v>297</v>
      </c>
      <c r="BR114" s="952" t="s">
        <v>961</v>
      </c>
      <c r="BS114" s="952" t="s">
        <v>962</v>
      </c>
      <c r="BT114" s="952" t="s">
        <v>963</v>
      </c>
      <c r="BU114" s="952" t="s">
        <v>963</v>
      </c>
      <c r="BV114" s="955">
        <v>4876</v>
      </c>
      <c r="BW114" s="958"/>
      <c r="BX114" s="87"/>
      <c r="BY114" s="87"/>
      <c r="BZ114" s="87"/>
      <c r="CA114" s="87"/>
      <c r="CB114" s="87"/>
      <c r="CC114" s="87"/>
      <c r="CD114" s="87"/>
      <c r="CE114" s="87"/>
      <c r="CF114" s="87"/>
      <c r="CG114" s="87"/>
      <c r="CH114" s="87"/>
      <c r="CI114" s="87"/>
      <c r="CJ114" s="87"/>
      <c r="CK114" s="87"/>
      <c r="CL114" s="87"/>
      <c r="CM114" s="87"/>
      <c r="CN114" s="87"/>
      <c r="CO114" s="87"/>
      <c r="CP114" s="87"/>
      <c r="CQ114" s="87"/>
    </row>
    <row r="115" spans="1:95" ht="33">
      <c r="A115" s="906"/>
      <c r="B115" s="940"/>
      <c r="C115" s="940"/>
      <c r="D115" s="940"/>
      <c r="E115" s="908"/>
      <c r="F115" s="940"/>
      <c r="G115" s="908"/>
      <c r="H115" s="940"/>
      <c r="I115" s="130" t="s">
        <v>296</v>
      </c>
      <c r="J115" s="945"/>
      <c r="K115" s="932"/>
      <c r="L115" s="935"/>
      <c r="M115" s="889"/>
      <c r="N115" s="889"/>
      <c r="O115" s="889"/>
      <c r="P115" s="889"/>
      <c r="Q115" s="889"/>
      <c r="R115" s="889"/>
      <c r="S115" s="889"/>
      <c r="T115" s="889"/>
      <c r="U115" s="889"/>
      <c r="V115" s="889"/>
      <c r="W115" s="889"/>
      <c r="X115" s="889"/>
      <c r="Y115" s="889"/>
      <c r="Z115" s="889"/>
      <c r="AA115" s="889"/>
      <c r="AB115" s="889"/>
      <c r="AC115" s="889"/>
      <c r="AD115" s="889"/>
      <c r="AE115" s="889"/>
      <c r="AF115" s="937"/>
      <c r="AG115" s="965"/>
      <c r="AH115" s="932"/>
      <c r="AI115" s="935"/>
      <c r="AJ115" s="932"/>
      <c r="AK115" s="279">
        <v>2</v>
      </c>
      <c r="AL115" s="307"/>
      <c r="AM115" s="308"/>
      <c r="AN115" s="309"/>
      <c r="AO115" s="308"/>
      <c r="AP115" s="309"/>
      <c r="AQ115" s="308"/>
      <c r="AR115" s="309"/>
      <c r="AS115" s="308"/>
      <c r="AT115" s="309"/>
      <c r="AU115" s="308"/>
      <c r="AV115" s="309"/>
      <c r="AW115" s="310"/>
      <c r="AX115" s="309"/>
      <c r="AY115" s="310"/>
      <c r="AZ115" s="309"/>
      <c r="BA115" s="58"/>
      <c r="BB115" s="309"/>
      <c r="BC115" s="309"/>
      <c r="BD115" s="309"/>
      <c r="BE115" s="309"/>
      <c r="BF115" s="309"/>
      <c r="BG115" s="309"/>
      <c r="BH115" s="311"/>
      <c r="BI115" s="918"/>
      <c r="BJ115" s="920"/>
      <c r="BK115" s="918"/>
      <c r="BL115" s="920"/>
      <c r="BM115" s="922"/>
      <c r="BN115" s="962"/>
      <c r="BO115" s="617"/>
      <c r="BP115" s="953"/>
      <c r="BQ115" s="953"/>
      <c r="BR115" s="953"/>
      <c r="BS115" s="953"/>
      <c r="BT115" s="953"/>
      <c r="BU115" s="953"/>
      <c r="BV115" s="956"/>
      <c r="BW115" s="959"/>
      <c r="BX115" s="87"/>
      <c r="BY115" s="87"/>
      <c r="BZ115" s="87"/>
      <c r="CA115" s="87"/>
      <c r="CB115" s="87"/>
      <c r="CC115" s="87"/>
      <c r="CD115" s="87"/>
      <c r="CE115" s="87"/>
      <c r="CF115" s="87"/>
      <c r="CG115" s="87"/>
      <c r="CH115" s="87"/>
      <c r="CI115" s="87"/>
      <c r="CJ115" s="87"/>
      <c r="CK115" s="87"/>
      <c r="CL115" s="87"/>
      <c r="CM115" s="87"/>
      <c r="CN115" s="87"/>
      <c r="CO115" s="87"/>
      <c r="CP115" s="87"/>
      <c r="CQ115" s="87"/>
    </row>
    <row r="116" spans="1:95" ht="49.5">
      <c r="A116" s="906"/>
      <c r="B116" s="940"/>
      <c r="C116" s="940"/>
      <c r="D116" s="940"/>
      <c r="E116" s="908"/>
      <c r="F116" s="940"/>
      <c r="G116" s="908"/>
      <c r="H116" s="940"/>
      <c r="I116" s="130" t="s">
        <v>287</v>
      </c>
      <c r="J116" s="945"/>
      <c r="K116" s="932"/>
      <c r="L116" s="935"/>
      <c r="M116" s="889"/>
      <c r="N116" s="889"/>
      <c r="O116" s="889"/>
      <c r="P116" s="889"/>
      <c r="Q116" s="889"/>
      <c r="R116" s="889"/>
      <c r="S116" s="889"/>
      <c r="T116" s="889"/>
      <c r="U116" s="889"/>
      <c r="V116" s="889"/>
      <c r="W116" s="889"/>
      <c r="X116" s="889"/>
      <c r="Y116" s="889"/>
      <c r="Z116" s="889"/>
      <c r="AA116" s="889"/>
      <c r="AB116" s="889"/>
      <c r="AC116" s="889"/>
      <c r="AD116" s="889"/>
      <c r="AE116" s="889"/>
      <c r="AF116" s="937"/>
      <c r="AG116" s="965"/>
      <c r="AH116" s="932"/>
      <c r="AI116" s="935"/>
      <c r="AJ116" s="932"/>
      <c r="AK116" s="279">
        <v>3</v>
      </c>
      <c r="AL116" s="307"/>
      <c r="AM116" s="308"/>
      <c r="AN116" s="309"/>
      <c r="AO116" s="308"/>
      <c r="AP116" s="309"/>
      <c r="AQ116" s="308"/>
      <c r="AR116" s="309"/>
      <c r="AS116" s="308"/>
      <c r="AT116" s="309"/>
      <c r="AU116" s="308"/>
      <c r="AV116" s="309"/>
      <c r="AW116" s="310"/>
      <c r="AX116" s="309"/>
      <c r="AY116" s="310"/>
      <c r="AZ116" s="309"/>
      <c r="BA116" s="58"/>
      <c r="BB116" s="309"/>
      <c r="BC116" s="309"/>
      <c r="BD116" s="309"/>
      <c r="BE116" s="309"/>
      <c r="BF116" s="309"/>
      <c r="BG116" s="309"/>
      <c r="BH116" s="311"/>
      <c r="BI116" s="918"/>
      <c r="BJ116" s="920"/>
      <c r="BK116" s="918"/>
      <c r="BL116" s="920"/>
      <c r="BM116" s="922"/>
      <c r="BN116" s="962"/>
      <c r="BO116" s="617"/>
      <c r="BP116" s="953"/>
      <c r="BQ116" s="953"/>
      <c r="BR116" s="953"/>
      <c r="BS116" s="953"/>
      <c r="BT116" s="953"/>
      <c r="BU116" s="953"/>
      <c r="BV116" s="956"/>
      <c r="BW116" s="959"/>
      <c r="BX116" s="87"/>
      <c r="BY116" s="87"/>
      <c r="BZ116" s="87"/>
      <c r="CA116" s="87"/>
      <c r="CB116" s="87"/>
      <c r="CC116" s="87"/>
      <c r="CD116" s="87"/>
      <c r="CE116" s="87"/>
      <c r="CF116" s="87"/>
      <c r="CG116" s="87"/>
      <c r="CH116" s="87"/>
      <c r="CI116" s="87"/>
      <c r="CJ116" s="87"/>
      <c r="CK116" s="87"/>
      <c r="CL116" s="87"/>
      <c r="CM116" s="87"/>
      <c r="CN116" s="87"/>
      <c r="CO116" s="87"/>
      <c r="CP116" s="87"/>
      <c r="CQ116" s="87"/>
    </row>
    <row r="117" spans="1:95" ht="33">
      <c r="A117" s="906"/>
      <c r="B117" s="940"/>
      <c r="C117" s="940"/>
      <c r="D117" s="940"/>
      <c r="E117" s="908"/>
      <c r="F117" s="941"/>
      <c r="G117" s="908"/>
      <c r="H117" s="940"/>
      <c r="I117" s="130" t="s">
        <v>295</v>
      </c>
      <c r="J117" s="945"/>
      <c r="K117" s="932"/>
      <c r="L117" s="935"/>
      <c r="M117" s="889"/>
      <c r="N117" s="889"/>
      <c r="O117" s="889"/>
      <c r="P117" s="889"/>
      <c r="Q117" s="889"/>
      <c r="R117" s="889"/>
      <c r="S117" s="889"/>
      <c r="T117" s="889"/>
      <c r="U117" s="889"/>
      <c r="V117" s="889"/>
      <c r="W117" s="889"/>
      <c r="X117" s="889"/>
      <c r="Y117" s="889"/>
      <c r="Z117" s="889"/>
      <c r="AA117" s="889"/>
      <c r="AB117" s="889"/>
      <c r="AC117" s="889"/>
      <c r="AD117" s="889"/>
      <c r="AE117" s="889"/>
      <c r="AF117" s="937"/>
      <c r="AG117" s="965"/>
      <c r="AH117" s="932"/>
      <c r="AI117" s="935"/>
      <c r="AJ117" s="932"/>
      <c r="AK117" s="279">
        <v>4</v>
      </c>
      <c r="AL117" s="313"/>
      <c r="AM117" s="314"/>
      <c r="AN117" s="315"/>
      <c r="AO117" s="314"/>
      <c r="AP117" s="315"/>
      <c r="AQ117" s="314"/>
      <c r="AR117" s="315"/>
      <c r="AS117" s="314"/>
      <c r="AT117" s="315"/>
      <c r="AU117" s="314"/>
      <c r="AV117" s="315"/>
      <c r="AW117" s="316"/>
      <c r="AX117" s="315"/>
      <c r="AY117" s="316"/>
      <c r="AZ117" s="315"/>
      <c r="BA117" s="57"/>
      <c r="BB117" s="315"/>
      <c r="BC117" s="315"/>
      <c r="BD117" s="315"/>
      <c r="BE117" s="315"/>
      <c r="BF117" s="309"/>
      <c r="BG117" s="309"/>
      <c r="BH117" s="311"/>
      <c r="BI117" s="918"/>
      <c r="BJ117" s="920"/>
      <c r="BK117" s="918"/>
      <c r="BL117" s="920"/>
      <c r="BM117" s="922"/>
      <c r="BN117" s="963"/>
      <c r="BO117" s="618"/>
      <c r="BP117" s="954"/>
      <c r="BQ117" s="954"/>
      <c r="BR117" s="954"/>
      <c r="BS117" s="954"/>
      <c r="BT117" s="954"/>
      <c r="BU117" s="954"/>
      <c r="BV117" s="957"/>
      <c r="BW117" s="960"/>
      <c r="BX117" s="87"/>
      <c r="BY117" s="87"/>
      <c r="BZ117" s="87"/>
      <c r="CA117" s="87"/>
      <c r="CB117" s="87"/>
      <c r="CC117" s="87"/>
      <c r="CD117" s="87"/>
      <c r="CE117" s="87"/>
      <c r="CF117" s="87"/>
      <c r="CG117" s="87"/>
      <c r="CH117" s="87"/>
      <c r="CI117" s="87"/>
      <c r="CJ117" s="87"/>
      <c r="CK117" s="87"/>
      <c r="CL117" s="87"/>
      <c r="CM117" s="87"/>
      <c r="CN117" s="87"/>
      <c r="CO117" s="87"/>
      <c r="CP117" s="87"/>
      <c r="CQ117" s="87"/>
    </row>
    <row r="118" spans="1:95" ht="231">
      <c r="A118" s="169">
        <v>31</v>
      </c>
      <c r="B118" s="130" t="s">
        <v>294</v>
      </c>
      <c r="C118" s="130" t="s">
        <v>293</v>
      </c>
      <c r="D118" s="130" t="s">
        <v>292</v>
      </c>
      <c r="E118" s="130" t="s">
        <v>291</v>
      </c>
      <c r="F118" s="130" t="s">
        <v>290</v>
      </c>
      <c r="G118" s="284" t="s">
        <v>289</v>
      </c>
      <c r="H118" s="130" t="s">
        <v>288</v>
      </c>
      <c r="I118" s="130" t="s">
        <v>287</v>
      </c>
      <c r="J118" s="318">
        <v>4</v>
      </c>
      <c r="K118" s="319" t="str">
        <f>IF(J118&lt;=0,"",IF(J118=1,"Rara vez",IF(J118=2,"Improbable",IF(J118=3,"Posible",IF(J118=4,"Probable",IF(J118=5,"Casi Seguro"))))))</f>
        <v>Probable</v>
      </c>
      <c r="L118" s="320">
        <f>IF(K118="","",IF(K118="Rara vez",0.2,IF(K118="Improbable",0.4,IF(K118="Posible",0.6,IF(K118="Probable",0.8,IF(K118="Casi seguro",1,))))))</f>
        <v>0.8</v>
      </c>
      <c r="M118" s="321" t="s">
        <v>286</v>
      </c>
      <c r="N118" s="321" t="s">
        <v>286</v>
      </c>
      <c r="O118" s="321" t="s">
        <v>286</v>
      </c>
      <c r="P118" s="321" t="s">
        <v>286</v>
      </c>
      <c r="Q118" s="321" t="s">
        <v>286</v>
      </c>
      <c r="R118" s="321" t="s">
        <v>285</v>
      </c>
      <c r="S118" s="321" t="s">
        <v>286</v>
      </c>
      <c r="T118" s="321" t="s">
        <v>286</v>
      </c>
      <c r="U118" s="321" t="s">
        <v>285</v>
      </c>
      <c r="V118" s="321" t="s">
        <v>286</v>
      </c>
      <c r="W118" s="321" t="s">
        <v>286</v>
      </c>
      <c r="X118" s="321" t="s">
        <v>286</v>
      </c>
      <c r="Y118" s="321" t="s">
        <v>286</v>
      </c>
      <c r="Z118" s="321" t="s">
        <v>285</v>
      </c>
      <c r="AA118" s="321" t="s">
        <v>286</v>
      </c>
      <c r="AB118" s="321" t="s">
        <v>285</v>
      </c>
      <c r="AC118" s="321" t="s">
        <v>285</v>
      </c>
      <c r="AD118" s="321" t="s">
        <v>285</v>
      </c>
      <c r="AE118" s="321" t="s">
        <v>285</v>
      </c>
      <c r="AF118" s="322">
        <f>IF(AB118="Si","19",COUNTIF(M118:AE118,"si"))</f>
        <v>12</v>
      </c>
      <c r="AG118" s="297">
        <f>VALUE(IF(AF118&lt;=5,5,IF(AND(AF118&gt;5,AF118&lt;=11),10,IF(AF118&gt;11,20,0))))</f>
        <v>20</v>
      </c>
      <c r="AH118" s="319" t="str">
        <f>IF(AG118=5,"Moderado",IF(AG118=10,"Mayor",IF(AG118=20,"Catastrófico",0)))</f>
        <v>Catastrófico</v>
      </c>
      <c r="AI118" s="320">
        <f>IF(AH118="","",IF(AH118="Moderado",0.6,IF(AH118="Mayor",0.8,IF(AH118="Catastrófico",1,))))</f>
        <v>1</v>
      </c>
      <c r="AJ118" s="319" t="str">
        <f>IF(OR(AND(K118="Rara vez",AH118="Moderado"),AND(K118="Improbable",AH118="Moderado")),"Moderado",IF(OR(AND(K118="Rara vez",AH118="Mayor"),AND(K118="Improbable",AH118="Mayor"),AND(K118="Posible",AH118="Moderado"),AND(K118="Probable",AH118="Moderado")),"Alta",IF(OR(AND(K118="Rara vez",AH118="Catastrófico"),AND(K118="Improbable",AH118="Catastrófico"),AND(K118="Posible",AH118="Catastrófico"),AND(K118="Probable",AH118="Catastrófico"),AND(K118="Casi seguro",AH118="Catastrófico"),AND(K118="Posible",AH118="Moderado"),AND(K118="Probable",AH118="Moderado"),AND(K118="Casi seguro",AH118="Moderado"),AND(K118="Posible",AH118="Mayor"),AND(K118="Probable",AH118="Mayor"),AND(K118="Casi seguro",AH118="Mayor")),"Extremo",)))</f>
        <v>Extremo</v>
      </c>
      <c r="AK118" s="279">
        <v>1</v>
      </c>
      <c r="AL118" s="131" t="s">
        <v>284</v>
      </c>
      <c r="AM118" s="288" t="s">
        <v>283</v>
      </c>
      <c r="AN118" s="289">
        <f>IF(AM118="","",IF(AM118="Asignado",15,IF(AM118="No asignado",0,)))</f>
        <v>15</v>
      </c>
      <c r="AO118" s="288" t="s">
        <v>282</v>
      </c>
      <c r="AP118" s="289">
        <f>IF(AO118="","",IF(AO118="Adecuado",15,IF(AO118="Inadecuado",0,)))</f>
        <v>15</v>
      </c>
      <c r="AQ118" s="288" t="s">
        <v>281</v>
      </c>
      <c r="AR118" s="289">
        <f>IF(AQ118="","",IF(AQ118="Oportuna",15,IF(AQ118="Inoportuna",0,)))</f>
        <v>15</v>
      </c>
      <c r="AS118" s="288" t="s">
        <v>280</v>
      </c>
      <c r="AT118" s="289">
        <f>IF(AS118="","",IF(AS118="Prevenir",15,IF(AS118="Detectar",10,IF(AS118="No es un control",0,))))</f>
        <v>15</v>
      </c>
      <c r="AU118" s="288" t="s">
        <v>279</v>
      </c>
      <c r="AV118" s="289">
        <f>IF(AU118="","",IF(AU118="Confiable",15,IF(AU118="No confiable",0,)))</f>
        <v>15</v>
      </c>
      <c r="AW118" s="290" t="s">
        <v>278</v>
      </c>
      <c r="AX118" s="289">
        <f>IF(AW118="","",IF(AW118="Se investigan y  resuelven oportunamente",15,IF(AW118="No se investigan y resuelven oportunamente",0,)))</f>
        <v>15</v>
      </c>
      <c r="AY118" s="290" t="s">
        <v>277</v>
      </c>
      <c r="AZ118" s="289">
        <f>IF(AY118="","",IF(AY118="Completa",15,IF(AY118="Incompleta",10,IF(AY118="No existe",0,))))</f>
        <v>15</v>
      </c>
      <c r="BA118" s="56">
        <f>SUM(AN118,AP118,AR118,AT118,AV118,AX118,AZ118)</f>
        <v>105</v>
      </c>
      <c r="BB118" s="289" t="str">
        <f>IF(BA118&gt;=96,"Fuerte",IF(AND(BA118&gt;=86, BA118&lt;96),"Moderado",IF(BA118&lt;86,"Débil")))</f>
        <v>Fuerte</v>
      </c>
      <c r="BC118" s="289" t="s">
        <v>276</v>
      </c>
      <c r="BD118" s="289">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292" t="str">
        <f>IF(BD118=100,"Fuerte",IF(BD118=50,"Moderado",IF(BD118=0,"Débil")))</f>
        <v>Fuerte</v>
      </c>
      <c r="BF118" s="292">
        <f>AVERAGE(BD118:BD118)</f>
        <v>100</v>
      </c>
      <c r="BG118" s="292" t="str">
        <f>IF(BF118=100,"Fuerte",IF(AND(BF118&lt;=99, BF118&gt;=50),"Moderado",IF(BF118&lt;50,"Débil")))</f>
        <v>Fuerte</v>
      </c>
      <c r="BH118" s="299">
        <f>IF(BG118="Fuerte",(J118-2),IF(BG118="Moderado",(J118-1), IF(BG118="Débil",((J118-0)))))</f>
        <v>2</v>
      </c>
      <c r="BI118" s="299" t="str">
        <f>IF(BH118&lt;=0,"",IF(BH118=1,"Rara vez",IF(BH118=2,"Improbable",IF(BH118=3,"Posible",IF(BH118=4,"Probable",IF(BH118=5,"Casi Seguro"))))))</f>
        <v>Improbable</v>
      </c>
      <c r="BJ118" s="323">
        <f>IF(BI118="","",IF(BI118="Rara vez",0.2,IF(BI118="Improbable",0.4,IF(BI118="Posible",0.6,IF(BI118="Probable",0.8,IF(BI118="Casi seguro",1,))))))</f>
        <v>0.4</v>
      </c>
      <c r="BK118" s="299" t="str">
        <f t="shared" ref="BK118" si="90">IFERROR(IF(AG118=5,"Moderado",IF(AG118=10,"Mayor",IF(AG118=20,"Catastrófico",0))),"")</f>
        <v>Catastrófico</v>
      </c>
      <c r="BL118" s="323">
        <f>IF(AH118="","",IF(AH118="Moderado",0.6,IF(AH118="Mayor",0.8,IF(AH118="Catastrófico",1,))))</f>
        <v>1</v>
      </c>
      <c r="BM118" s="324" t="str">
        <f>IF(OR(AND(KBI118="Rara vez",BK118="Moderado"),AND(BI118="Improbable",BK118="Moderado")),"Moderado",IF(OR(AND(BI118="Rara vez",BK118="Mayor"),AND(BI118="Improbable",BK118="Mayor"),AND(BI118="Posible",BK118="Moderado"),AND(BI118="Probable",BK118="Moderado")),"Alta",IF(OR(AND(BI118="Rara vez",BK118="Catastrófico"),AND(BI118="Improbable",BK118="Catastrófico"),AND(BI118="Posible",BK118="Catastrófico"),AND(BI118="Probable",BK118="Catastrófico"),AND(BI118="Casi seguro",BK118="Catastrófico"),AND(BI118="Posible",BK118="Moderado"),AND(BI118="Probable",BK118="Moderado"),AND(BI118="Casi seguro",BK118="Moderado"),AND(BI118="Posible",BK118="Mayor"),AND(BI118="Probable",BK118="Mayor"),AND(BI118="Casi seguro",BK118="Mayor")),"Extremo",)))</f>
        <v>Extremo</v>
      </c>
      <c r="BN118" s="295"/>
      <c r="BO118" s="591" t="s">
        <v>275</v>
      </c>
      <c r="BP118" s="591" t="s">
        <v>274</v>
      </c>
      <c r="BQ118" s="591" t="s">
        <v>273</v>
      </c>
      <c r="BR118" s="591" t="s">
        <v>272</v>
      </c>
      <c r="BS118" s="591" t="s">
        <v>271</v>
      </c>
      <c r="BT118" s="601">
        <v>45292</v>
      </c>
      <c r="BU118" s="601">
        <v>45657</v>
      </c>
      <c r="BV118" s="619">
        <v>4824</v>
      </c>
      <c r="BW118" s="620"/>
      <c r="BX118" s="87"/>
      <c r="BY118" s="87"/>
      <c r="BZ118" s="87"/>
      <c r="CA118" s="87"/>
      <c r="CB118" s="87"/>
      <c r="CC118" s="87"/>
      <c r="CD118" s="87"/>
      <c r="CE118" s="87"/>
      <c r="CF118" s="87"/>
      <c r="CG118" s="87"/>
      <c r="CH118" s="87"/>
      <c r="CI118" s="87"/>
      <c r="CJ118" s="87"/>
      <c r="CK118" s="87"/>
      <c r="CL118" s="87"/>
      <c r="CM118" s="87"/>
      <c r="CN118" s="87"/>
      <c r="CO118" s="87"/>
      <c r="CP118" s="87"/>
      <c r="CQ118" s="87"/>
    </row>
    <row r="119" spans="1:95" ht="16.5" customHeight="1">
      <c r="A119" s="169"/>
      <c r="B119" s="325" t="s">
        <v>270</v>
      </c>
      <c r="C119" s="353"/>
      <c r="D119" s="353"/>
      <c r="E119" s="354"/>
      <c r="F119" s="354"/>
      <c r="G119" s="353"/>
      <c r="H119" s="354"/>
      <c r="I119" s="354"/>
      <c r="J119" s="303"/>
      <c r="K119" s="355"/>
      <c r="L119" s="356"/>
      <c r="M119" s="357"/>
      <c r="N119" s="357"/>
      <c r="O119" s="357"/>
      <c r="P119" s="357"/>
      <c r="Q119" s="357"/>
      <c r="R119" s="357"/>
      <c r="S119" s="357"/>
      <c r="T119" s="357"/>
      <c r="U119" s="357"/>
      <c r="V119" s="357"/>
      <c r="W119" s="357"/>
      <c r="X119" s="357"/>
      <c r="Y119" s="357"/>
      <c r="Z119" s="357"/>
      <c r="AA119" s="357"/>
      <c r="AB119" s="357"/>
      <c r="AC119" s="357"/>
      <c r="AD119" s="357"/>
      <c r="AE119" s="357"/>
      <c r="AF119" s="358"/>
      <c r="AG119" s="359"/>
      <c r="AH119" s="360"/>
      <c r="AI119" s="356"/>
      <c r="AJ119" s="355"/>
      <c r="AK119" s="303"/>
      <c r="AL119" s="361"/>
      <c r="AM119" s="362"/>
      <c r="AN119" s="363"/>
      <c r="AO119" s="362"/>
      <c r="AP119" s="363"/>
      <c r="AQ119" s="362"/>
      <c r="AR119" s="364"/>
      <c r="AS119" s="362"/>
      <c r="AT119" s="364"/>
      <c r="AU119" s="362"/>
      <c r="AV119" s="364"/>
      <c r="AW119" s="365"/>
      <c r="AX119" s="364"/>
      <c r="AY119" s="365"/>
      <c r="AZ119" s="363"/>
      <c r="BA119" s="366"/>
      <c r="BB119" s="363"/>
      <c r="BC119" s="363"/>
      <c r="BD119" s="363"/>
      <c r="BE119" s="363"/>
      <c r="BF119" s="363"/>
      <c r="BG119" s="363"/>
      <c r="BH119" s="367"/>
      <c r="BI119" s="367"/>
      <c r="BJ119" s="368"/>
      <c r="BK119" s="367"/>
      <c r="BL119" s="368"/>
      <c r="BM119" s="369"/>
      <c r="BN119" s="362"/>
      <c r="BO119" s="354"/>
      <c r="BP119" s="354"/>
      <c r="BQ119" s="354"/>
      <c r="BR119" s="354"/>
      <c r="BS119" s="354"/>
      <c r="BT119" s="370"/>
      <c r="BU119" s="370"/>
      <c r="BV119" s="354"/>
      <c r="BW119" s="303"/>
      <c r="BX119" s="87"/>
      <c r="BY119" s="87"/>
      <c r="BZ119" s="87"/>
      <c r="CA119" s="87"/>
      <c r="CB119" s="87"/>
      <c r="CC119" s="87"/>
      <c r="CD119" s="87"/>
      <c r="CE119" s="87"/>
      <c r="CF119" s="87"/>
      <c r="CG119" s="87"/>
      <c r="CH119" s="87"/>
      <c r="CI119" s="87"/>
      <c r="CJ119" s="87"/>
      <c r="CK119" s="87"/>
      <c r="CL119" s="87"/>
      <c r="CM119" s="87"/>
      <c r="CN119" s="87"/>
      <c r="CO119" s="87"/>
      <c r="CP119" s="87"/>
      <c r="CQ119" s="87"/>
    </row>
    <row r="120" spans="1:95" ht="16.5" customHeight="1">
      <c r="A120" s="169"/>
      <c r="B120" s="354"/>
      <c r="C120" s="353"/>
      <c r="D120" s="353"/>
      <c r="E120" s="354"/>
      <c r="F120" s="354"/>
      <c r="G120" s="353"/>
      <c r="H120" s="354"/>
      <c r="I120" s="354"/>
      <c r="J120" s="303"/>
      <c r="K120" s="355"/>
      <c r="L120" s="356"/>
      <c r="M120" s="357"/>
      <c r="N120" s="357"/>
      <c r="O120" s="357"/>
      <c r="P120" s="357"/>
      <c r="Q120" s="357"/>
      <c r="R120" s="357"/>
      <c r="S120" s="357"/>
      <c r="T120" s="357"/>
      <c r="U120" s="357"/>
      <c r="V120" s="357"/>
      <c r="W120" s="357"/>
      <c r="X120" s="357"/>
      <c r="Y120" s="357"/>
      <c r="Z120" s="357"/>
      <c r="AA120" s="357"/>
      <c r="AB120" s="357"/>
      <c r="AC120" s="357"/>
      <c r="AD120" s="357"/>
      <c r="AE120" s="357"/>
      <c r="AF120" s="358"/>
      <c r="AG120" s="359"/>
      <c r="AH120" s="355"/>
      <c r="AI120" s="356"/>
      <c r="AJ120" s="355"/>
      <c r="AK120" s="303"/>
      <c r="AL120" s="361"/>
      <c r="AM120" s="362"/>
      <c r="AN120" s="363"/>
      <c r="AO120" s="362"/>
      <c r="AP120" s="363"/>
      <c r="AQ120" s="362"/>
      <c r="AR120" s="364"/>
      <c r="AS120" s="362"/>
      <c r="AT120" s="364"/>
      <c r="AU120" s="362"/>
      <c r="AV120" s="364"/>
      <c r="AW120" s="365"/>
      <c r="AX120" s="364"/>
      <c r="AY120" s="365"/>
      <c r="AZ120" s="363"/>
      <c r="BA120" s="366"/>
      <c r="BB120" s="363"/>
      <c r="BC120" s="363"/>
      <c r="BD120" s="363"/>
      <c r="BE120" s="363"/>
      <c r="BF120" s="363"/>
      <c r="BG120" s="363"/>
      <c r="BH120" s="367"/>
      <c r="BI120" s="367"/>
      <c r="BJ120" s="368"/>
      <c r="BK120" s="367"/>
      <c r="BL120" s="368"/>
      <c r="BM120" s="369"/>
      <c r="BN120" s="362"/>
      <c r="BO120" s="354"/>
      <c r="BP120" s="354"/>
      <c r="BQ120" s="354"/>
      <c r="BR120" s="354"/>
      <c r="BS120" s="354"/>
      <c r="BT120" s="370"/>
      <c r="BU120" s="370"/>
      <c r="BV120" s="354"/>
      <c r="BW120" s="303"/>
      <c r="BX120" s="87"/>
      <c r="BY120" s="87"/>
      <c r="BZ120" s="87"/>
      <c r="CA120" s="87"/>
      <c r="CB120" s="87"/>
      <c r="CC120" s="87"/>
      <c r="CD120" s="87"/>
      <c r="CE120" s="87"/>
      <c r="CF120" s="87"/>
      <c r="CG120" s="87"/>
      <c r="CH120" s="87"/>
      <c r="CI120" s="87"/>
      <c r="CJ120" s="87"/>
      <c r="CK120" s="87"/>
      <c r="CL120" s="87"/>
      <c r="CM120" s="87"/>
      <c r="CN120" s="87"/>
      <c r="CO120" s="87"/>
      <c r="CP120" s="87"/>
      <c r="CQ120" s="87"/>
    </row>
    <row r="121" spans="1:95" ht="16.5" customHeight="1">
      <c r="A121" s="169"/>
      <c r="B121" s="354"/>
      <c r="C121" s="353"/>
      <c r="D121" s="353"/>
      <c r="E121" s="354"/>
      <c r="F121" s="354"/>
      <c r="G121" s="353"/>
      <c r="H121" s="354"/>
      <c r="I121" s="354"/>
      <c r="J121" s="303"/>
      <c r="K121" s="355"/>
      <c r="L121" s="356"/>
      <c r="M121" s="357"/>
      <c r="N121" s="357"/>
      <c r="O121" s="357"/>
      <c r="P121" s="357"/>
      <c r="Q121" s="357"/>
      <c r="R121" s="357"/>
      <c r="S121" s="357"/>
      <c r="T121" s="357"/>
      <c r="U121" s="357"/>
      <c r="V121" s="357"/>
      <c r="W121" s="357"/>
      <c r="X121" s="357"/>
      <c r="Y121" s="357"/>
      <c r="Z121" s="357"/>
      <c r="AA121" s="357"/>
      <c r="AB121" s="357"/>
      <c r="AC121" s="357"/>
      <c r="AD121" s="357"/>
      <c r="AE121" s="357"/>
      <c r="AF121" s="358"/>
      <c r="AG121" s="359"/>
      <c r="AH121" s="355"/>
      <c r="AI121" s="356"/>
      <c r="AJ121" s="355"/>
      <c r="AK121" s="303"/>
      <c r="AL121" s="361"/>
      <c r="AM121" s="362"/>
      <c r="AN121" s="363"/>
      <c r="AO121" s="362"/>
      <c r="AP121" s="363"/>
      <c r="AQ121" s="362"/>
      <c r="AR121" s="364"/>
      <c r="AS121" s="362"/>
      <c r="AT121" s="364"/>
      <c r="AU121" s="362"/>
      <c r="AV121" s="364"/>
      <c r="AW121" s="365"/>
      <c r="AX121" s="364"/>
      <c r="AY121" s="365"/>
      <c r="AZ121" s="363"/>
      <c r="BA121" s="366"/>
      <c r="BB121" s="363"/>
      <c r="BC121" s="363"/>
      <c r="BD121" s="363"/>
      <c r="BE121" s="363"/>
      <c r="BF121" s="363"/>
      <c r="BG121" s="363"/>
      <c r="BH121" s="367"/>
      <c r="BI121" s="367"/>
      <c r="BJ121" s="368"/>
      <c r="BK121" s="367"/>
      <c r="BL121" s="368"/>
      <c r="BM121" s="369"/>
      <c r="BN121" s="362"/>
      <c r="BO121" s="354"/>
      <c r="BP121" s="354"/>
      <c r="BQ121" s="354"/>
      <c r="BR121" s="354"/>
      <c r="BS121" s="354"/>
      <c r="BT121" s="370"/>
      <c r="BU121" s="370"/>
      <c r="BV121" s="354"/>
      <c r="BW121" s="303"/>
      <c r="BX121" s="87"/>
      <c r="BY121" s="87"/>
      <c r="BZ121" s="87"/>
      <c r="CA121" s="87"/>
      <c r="CB121" s="87"/>
      <c r="CC121" s="87"/>
      <c r="CD121" s="87"/>
      <c r="CE121" s="87"/>
      <c r="CF121" s="87"/>
      <c r="CG121" s="87"/>
      <c r="CH121" s="87"/>
      <c r="CI121" s="87"/>
      <c r="CJ121" s="87"/>
      <c r="CK121" s="87"/>
      <c r="CL121" s="87"/>
      <c r="CM121" s="87"/>
      <c r="CN121" s="87"/>
      <c r="CO121" s="87"/>
      <c r="CP121" s="87"/>
      <c r="CQ121" s="87"/>
    </row>
    <row r="122" spans="1:95" ht="16.5" customHeight="1">
      <c r="A122" s="169"/>
      <c r="B122" s="354"/>
      <c r="C122" s="353"/>
      <c r="D122" s="353"/>
      <c r="E122" s="354"/>
      <c r="F122" s="354"/>
      <c r="G122" s="353"/>
      <c r="H122" s="354"/>
      <c r="I122" s="354"/>
      <c r="J122" s="303"/>
      <c r="K122" s="355"/>
      <c r="L122" s="356"/>
      <c r="M122" s="357"/>
      <c r="N122" s="357"/>
      <c r="O122" s="357"/>
      <c r="P122" s="357"/>
      <c r="Q122" s="357"/>
      <c r="R122" s="357"/>
      <c r="S122" s="357"/>
      <c r="T122" s="357"/>
      <c r="U122" s="357"/>
      <c r="V122" s="357"/>
      <c r="W122" s="357"/>
      <c r="X122" s="357"/>
      <c r="Y122" s="357"/>
      <c r="Z122" s="357"/>
      <c r="AA122" s="357"/>
      <c r="AB122" s="357"/>
      <c r="AC122" s="357"/>
      <c r="AD122" s="357"/>
      <c r="AE122" s="357"/>
      <c r="AF122" s="358"/>
      <c r="AG122" s="359"/>
      <c r="AH122" s="355"/>
      <c r="AI122" s="356"/>
      <c r="AJ122" s="355"/>
      <c r="AK122" s="303"/>
      <c r="AL122" s="361"/>
      <c r="AM122" s="362"/>
      <c r="AN122" s="363"/>
      <c r="AO122" s="362"/>
      <c r="AP122" s="363"/>
      <c r="AQ122" s="362"/>
      <c r="AR122" s="364"/>
      <c r="AS122" s="362"/>
      <c r="AT122" s="364"/>
      <c r="AU122" s="362"/>
      <c r="AV122" s="364"/>
      <c r="AW122" s="365"/>
      <c r="AX122" s="364"/>
      <c r="AY122" s="365"/>
      <c r="AZ122" s="363"/>
      <c r="BA122" s="366"/>
      <c r="BB122" s="363"/>
      <c r="BC122" s="363"/>
      <c r="BD122" s="363"/>
      <c r="BE122" s="363"/>
      <c r="BF122" s="363"/>
      <c r="BG122" s="363"/>
      <c r="BH122" s="367"/>
      <c r="BI122" s="367"/>
      <c r="BJ122" s="368"/>
      <c r="BK122" s="367"/>
      <c r="BL122" s="368"/>
      <c r="BM122" s="369"/>
      <c r="BN122" s="362"/>
      <c r="BO122" s="354"/>
      <c r="BP122" s="354"/>
      <c r="BQ122" s="354"/>
      <c r="BR122" s="354"/>
      <c r="BS122" s="354"/>
      <c r="BT122" s="370"/>
      <c r="BU122" s="370"/>
      <c r="BV122" s="354"/>
      <c r="BW122" s="303"/>
      <c r="BX122" s="87"/>
      <c r="BY122" s="87"/>
      <c r="BZ122" s="87"/>
      <c r="CA122" s="87"/>
      <c r="CB122" s="87"/>
      <c r="CC122" s="87"/>
      <c r="CD122" s="87"/>
      <c r="CE122" s="87"/>
      <c r="CF122" s="87"/>
      <c r="CG122" s="87"/>
      <c r="CH122" s="87"/>
      <c r="CI122" s="87"/>
      <c r="CJ122" s="87"/>
      <c r="CK122" s="87"/>
      <c r="CL122" s="87"/>
      <c r="CM122" s="87"/>
      <c r="CN122" s="87"/>
      <c r="CO122" s="87"/>
      <c r="CP122" s="87"/>
      <c r="CQ122" s="87"/>
    </row>
    <row r="123" spans="1:95" ht="16.5" customHeight="1">
      <c r="A123" s="169"/>
      <c r="B123" s="354"/>
      <c r="C123" s="353"/>
      <c r="D123" s="353"/>
      <c r="E123" s="354"/>
      <c r="F123" s="354"/>
      <c r="G123" s="353"/>
      <c r="H123" s="354"/>
      <c r="I123" s="354"/>
      <c r="J123" s="303"/>
      <c r="K123" s="355"/>
      <c r="L123" s="356"/>
      <c r="M123" s="357"/>
      <c r="N123" s="357"/>
      <c r="O123" s="357"/>
      <c r="P123" s="357"/>
      <c r="Q123" s="357"/>
      <c r="R123" s="357"/>
      <c r="S123" s="357"/>
      <c r="T123" s="357"/>
      <c r="U123" s="357"/>
      <c r="V123" s="357"/>
      <c r="W123" s="357"/>
      <c r="X123" s="357"/>
      <c r="Y123" s="357"/>
      <c r="Z123" s="357"/>
      <c r="AA123" s="357"/>
      <c r="AB123" s="357"/>
      <c r="AC123" s="357"/>
      <c r="AD123" s="357"/>
      <c r="AE123" s="357"/>
      <c r="AF123" s="358"/>
      <c r="AG123" s="359"/>
      <c r="AH123" s="355"/>
      <c r="AI123" s="356"/>
      <c r="AJ123" s="355"/>
      <c r="AK123" s="303"/>
      <c r="AL123" s="361"/>
      <c r="AM123" s="362"/>
      <c r="AN123" s="363"/>
      <c r="AO123" s="362"/>
      <c r="AP123" s="363"/>
      <c r="AQ123" s="362"/>
      <c r="AR123" s="364"/>
      <c r="AS123" s="362"/>
      <c r="AT123" s="364"/>
      <c r="AU123" s="362"/>
      <c r="AV123" s="364"/>
      <c r="AW123" s="365"/>
      <c r="AX123" s="364"/>
      <c r="AY123" s="365"/>
      <c r="AZ123" s="363"/>
      <c r="BA123" s="366"/>
      <c r="BB123" s="363"/>
      <c r="BC123" s="363"/>
      <c r="BD123" s="363"/>
      <c r="BE123" s="363"/>
      <c r="BF123" s="363"/>
      <c r="BG123" s="363"/>
      <c r="BH123" s="367"/>
      <c r="BI123" s="367"/>
      <c r="BJ123" s="368"/>
      <c r="BK123" s="367"/>
      <c r="BL123" s="368"/>
      <c r="BM123" s="369"/>
      <c r="BN123" s="362"/>
      <c r="BO123" s="354"/>
      <c r="BP123" s="354"/>
      <c r="BQ123" s="354"/>
      <c r="BR123" s="354"/>
      <c r="BS123" s="354"/>
      <c r="BT123" s="370"/>
      <c r="BU123" s="370"/>
      <c r="BV123" s="354"/>
      <c r="BW123" s="303"/>
      <c r="BX123" s="87"/>
      <c r="BY123" s="87"/>
      <c r="BZ123" s="87"/>
      <c r="CA123" s="87"/>
      <c r="CB123" s="87"/>
      <c r="CC123" s="87"/>
      <c r="CD123" s="87"/>
      <c r="CE123" s="87"/>
      <c r="CF123" s="87"/>
      <c r="CG123" s="87"/>
      <c r="CH123" s="87"/>
      <c r="CI123" s="87"/>
      <c r="CJ123" s="87"/>
      <c r="CK123" s="87"/>
      <c r="CL123" s="87"/>
      <c r="CM123" s="87"/>
      <c r="CN123" s="87"/>
      <c r="CO123" s="87"/>
      <c r="CP123" s="87"/>
      <c r="CQ123" s="87"/>
    </row>
    <row r="124" spans="1:95" ht="16.5" customHeight="1">
      <c r="A124" s="169"/>
      <c r="B124" s="354"/>
      <c r="C124" s="353"/>
      <c r="D124" s="353"/>
      <c r="E124" s="354"/>
      <c r="F124" s="354"/>
      <c r="G124" s="353"/>
      <c r="H124" s="354"/>
      <c r="I124" s="354"/>
      <c r="J124" s="303"/>
      <c r="K124" s="355"/>
      <c r="L124" s="356"/>
      <c r="M124" s="357"/>
      <c r="N124" s="357"/>
      <c r="O124" s="357"/>
      <c r="P124" s="357"/>
      <c r="Q124" s="357"/>
      <c r="R124" s="357"/>
      <c r="S124" s="357"/>
      <c r="T124" s="357"/>
      <c r="U124" s="357"/>
      <c r="V124" s="357"/>
      <c r="W124" s="357"/>
      <c r="X124" s="357"/>
      <c r="Y124" s="357"/>
      <c r="Z124" s="357"/>
      <c r="AA124" s="357"/>
      <c r="AB124" s="357"/>
      <c r="AC124" s="357"/>
      <c r="AD124" s="357"/>
      <c r="AE124" s="357"/>
      <c r="AF124" s="358"/>
      <c r="AG124" s="359"/>
      <c r="AH124" s="355"/>
      <c r="AI124" s="356"/>
      <c r="AJ124" s="355"/>
      <c r="AK124" s="303"/>
      <c r="AL124" s="361"/>
      <c r="AM124" s="362"/>
      <c r="AN124" s="363"/>
      <c r="AO124" s="362"/>
      <c r="AP124" s="363"/>
      <c r="AQ124" s="362"/>
      <c r="AR124" s="364"/>
      <c r="AS124" s="362"/>
      <c r="AT124" s="364"/>
      <c r="AU124" s="362"/>
      <c r="AV124" s="364"/>
      <c r="AW124" s="365"/>
      <c r="AX124" s="364"/>
      <c r="AY124" s="365"/>
      <c r="AZ124" s="363"/>
      <c r="BA124" s="366"/>
      <c r="BB124" s="363"/>
      <c r="BC124" s="363"/>
      <c r="BD124" s="363"/>
      <c r="BE124" s="363"/>
      <c r="BF124" s="363"/>
      <c r="BG124" s="363"/>
      <c r="BH124" s="367"/>
      <c r="BI124" s="367"/>
      <c r="BJ124" s="368"/>
      <c r="BK124" s="367"/>
      <c r="BL124" s="368"/>
      <c r="BM124" s="369"/>
      <c r="BN124" s="362"/>
      <c r="BO124" s="354"/>
      <c r="BP124" s="354"/>
      <c r="BQ124" s="354"/>
      <c r="BR124" s="354"/>
      <c r="BS124" s="354"/>
      <c r="BT124" s="370"/>
      <c r="BU124" s="370"/>
      <c r="BV124" s="354"/>
      <c r="BW124" s="303"/>
      <c r="BX124" s="87"/>
      <c r="BY124" s="87"/>
      <c r="BZ124" s="87"/>
      <c r="CA124" s="87"/>
      <c r="CB124" s="87"/>
      <c r="CC124" s="87"/>
      <c r="CD124" s="87"/>
      <c r="CE124" s="87"/>
      <c r="CF124" s="87"/>
      <c r="CG124" s="87"/>
      <c r="CH124" s="87"/>
      <c r="CI124" s="87"/>
      <c r="CJ124" s="87"/>
      <c r="CK124" s="87"/>
      <c r="CL124" s="87"/>
      <c r="CM124" s="87"/>
      <c r="CN124" s="87"/>
      <c r="CO124" s="87"/>
      <c r="CP124" s="87"/>
      <c r="CQ124" s="87"/>
    </row>
    <row r="125" spans="1:95" ht="18.75" customHeight="1">
      <c r="A125" s="169"/>
      <c r="C125" s="169"/>
      <c r="D125" s="169"/>
      <c r="E125" s="169"/>
      <c r="F125" s="169"/>
      <c r="G125" s="87"/>
      <c r="H125" s="330"/>
      <c r="I125" s="330"/>
      <c r="J125" s="85"/>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row>
    <row r="126" spans="1:95" ht="16.5" customHeight="1">
      <c r="A126" s="169"/>
      <c r="B126" s="169"/>
      <c r="C126" s="169"/>
      <c r="D126" s="169"/>
      <c r="E126" s="169"/>
      <c r="F126" s="169"/>
      <c r="G126" s="87"/>
      <c r="H126" s="330"/>
      <c r="I126" s="330"/>
      <c r="J126" s="85"/>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row>
    <row r="127" spans="1:95" ht="16.5" customHeight="1">
      <c r="A127" s="169"/>
      <c r="B127" s="169"/>
      <c r="C127" s="169"/>
      <c r="D127" s="169"/>
      <c r="E127" s="169"/>
      <c r="F127" s="169"/>
      <c r="G127" s="87"/>
      <c r="H127" s="330"/>
      <c r="I127" s="330"/>
      <c r="J127" s="85"/>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row>
    <row r="128" spans="1:95" ht="16.5" customHeight="1">
      <c r="A128" s="169"/>
      <c r="B128" s="169"/>
      <c r="C128" s="169"/>
      <c r="D128" s="169"/>
      <c r="E128" s="169"/>
      <c r="F128" s="169"/>
      <c r="G128" s="87"/>
      <c r="H128" s="330"/>
      <c r="I128" s="330"/>
      <c r="J128" s="85"/>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row>
    <row r="129" spans="1:95" ht="16.5" customHeight="1">
      <c r="A129" s="169"/>
      <c r="B129" s="169"/>
      <c r="C129" s="169"/>
      <c r="D129" s="169"/>
      <c r="E129" s="169"/>
      <c r="F129" s="169"/>
      <c r="G129" s="87"/>
      <c r="H129" s="330"/>
      <c r="I129" s="330"/>
      <c r="J129" s="85"/>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row>
    <row r="130" spans="1:95" ht="16.5" customHeight="1">
      <c r="A130" s="169"/>
      <c r="B130" s="169"/>
      <c r="C130" s="169"/>
      <c r="D130" s="169"/>
      <c r="E130" s="169"/>
      <c r="F130" s="169"/>
      <c r="G130" s="87"/>
      <c r="H130" s="330"/>
      <c r="I130" s="330"/>
      <c r="J130" s="85"/>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row>
    <row r="131" spans="1:95" ht="16.5" customHeight="1">
      <c r="A131" s="169"/>
      <c r="B131" s="169"/>
      <c r="C131" s="169"/>
      <c r="D131" s="169"/>
      <c r="E131" s="169"/>
      <c r="F131" s="169"/>
      <c r="G131" s="87"/>
      <c r="H131" s="330"/>
      <c r="I131" s="330"/>
      <c r="J131" s="85"/>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row>
    <row r="132" spans="1:95" ht="16.5" customHeight="1">
      <c r="A132" s="169"/>
      <c r="B132" s="169"/>
      <c r="C132" s="169"/>
      <c r="D132" s="169"/>
      <c r="E132" s="169"/>
      <c r="F132" s="169"/>
      <c r="G132" s="87"/>
      <c r="H132" s="330"/>
      <c r="I132" s="330"/>
      <c r="J132" s="85"/>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row>
    <row r="133" spans="1:95" ht="16.5" customHeight="1">
      <c r="A133" s="169"/>
      <c r="B133" s="169"/>
      <c r="C133" s="169"/>
      <c r="D133" s="169"/>
      <c r="E133" s="169"/>
      <c r="F133" s="169"/>
      <c r="G133" s="87"/>
      <c r="H133" s="330"/>
      <c r="I133" s="330"/>
      <c r="J133" s="85"/>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row>
    <row r="134" spans="1:95" ht="16.5" customHeight="1">
      <c r="A134" s="169"/>
      <c r="B134" s="169"/>
      <c r="C134" s="169"/>
      <c r="D134" s="169"/>
      <c r="E134" s="169"/>
      <c r="F134" s="169"/>
      <c r="G134" s="87"/>
      <c r="H134" s="330"/>
      <c r="I134" s="330"/>
      <c r="J134" s="85"/>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row>
    <row r="135" spans="1:95" ht="16.5" customHeight="1">
      <c r="A135" s="169"/>
      <c r="B135" s="169"/>
      <c r="C135" s="169"/>
      <c r="D135" s="169"/>
      <c r="E135" s="169"/>
      <c r="F135" s="169"/>
      <c r="G135" s="87"/>
      <c r="H135" s="330"/>
      <c r="I135" s="330"/>
      <c r="J135" s="85"/>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row>
    <row r="136" spans="1:95" ht="16.5" customHeight="1">
      <c r="A136" s="169"/>
      <c r="B136" s="169"/>
      <c r="C136" s="169"/>
      <c r="D136" s="169"/>
      <c r="E136" s="169"/>
      <c r="F136" s="169"/>
      <c r="G136" s="87"/>
      <c r="H136" s="330"/>
      <c r="I136" s="330"/>
      <c r="J136" s="85"/>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row>
    <row r="137" spans="1:95" ht="16.5" customHeight="1">
      <c r="A137" s="169"/>
      <c r="B137" s="169"/>
      <c r="C137" s="169"/>
      <c r="D137" s="169"/>
      <c r="E137" s="169"/>
      <c r="F137" s="169"/>
      <c r="G137" s="87"/>
      <c r="H137" s="330"/>
      <c r="I137" s="330"/>
      <c r="J137" s="85"/>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row>
    <row r="138" spans="1:95" ht="16.5" customHeight="1">
      <c r="A138" s="169"/>
      <c r="B138" s="169"/>
      <c r="C138" s="169"/>
      <c r="D138" s="169"/>
      <c r="E138" s="169"/>
      <c r="F138" s="169"/>
      <c r="G138" s="87"/>
      <c r="H138" s="330"/>
      <c r="I138" s="330"/>
      <c r="J138" s="85"/>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row>
    <row r="139" spans="1:95" ht="16.5" customHeight="1">
      <c r="A139" s="169"/>
      <c r="B139" s="169"/>
      <c r="C139" s="169"/>
      <c r="D139" s="169"/>
      <c r="E139" s="169"/>
      <c r="F139" s="169"/>
      <c r="G139" s="87"/>
      <c r="H139" s="330"/>
      <c r="I139" s="330"/>
      <c r="J139" s="85"/>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row>
    <row r="140" spans="1:95" ht="16.5" customHeight="1">
      <c r="A140" s="169"/>
      <c r="B140" s="169"/>
      <c r="C140" s="169"/>
      <c r="D140" s="169"/>
      <c r="E140" s="169"/>
      <c r="F140" s="169"/>
      <c r="G140" s="87"/>
      <c r="H140" s="330"/>
      <c r="I140" s="330"/>
      <c r="J140" s="85"/>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row>
    <row r="141" spans="1:95" ht="16.5" customHeight="1">
      <c r="A141" s="169"/>
      <c r="B141" s="169"/>
      <c r="C141" s="169"/>
      <c r="D141" s="169"/>
      <c r="E141" s="169"/>
      <c r="F141" s="169"/>
      <c r="G141" s="87"/>
      <c r="H141" s="330"/>
      <c r="I141" s="330"/>
      <c r="J141" s="85"/>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row>
    <row r="142" spans="1:95" ht="16.5" customHeight="1">
      <c r="A142" s="169"/>
      <c r="B142" s="169"/>
      <c r="C142" s="169"/>
      <c r="D142" s="169"/>
      <c r="E142" s="169"/>
      <c r="F142" s="169"/>
      <c r="G142" s="87"/>
      <c r="H142" s="330"/>
      <c r="I142" s="330"/>
      <c r="J142" s="85"/>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row>
    <row r="143" spans="1:95" ht="16.5" customHeight="1">
      <c r="A143" s="169"/>
      <c r="B143" s="169"/>
      <c r="C143" s="169"/>
      <c r="D143" s="169"/>
      <c r="E143" s="169"/>
      <c r="F143" s="169"/>
      <c r="G143" s="87"/>
      <c r="H143" s="330"/>
      <c r="I143" s="330"/>
      <c r="J143" s="85"/>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row>
    <row r="144" spans="1:95" ht="16.5" customHeight="1">
      <c r="A144" s="169"/>
      <c r="B144" s="169"/>
      <c r="C144" s="169"/>
      <c r="D144" s="169"/>
      <c r="E144" s="169"/>
      <c r="F144" s="169"/>
      <c r="G144" s="87"/>
      <c r="H144" s="330"/>
      <c r="I144" s="330"/>
      <c r="J144" s="85"/>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row>
    <row r="145" spans="1:95" ht="16.5" customHeight="1">
      <c r="A145" s="169"/>
      <c r="B145" s="169"/>
      <c r="C145" s="169"/>
      <c r="D145" s="169"/>
      <c r="E145" s="169"/>
      <c r="F145" s="169"/>
      <c r="G145" s="87"/>
      <c r="H145" s="330"/>
      <c r="I145" s="330"/>
      <c r="J145" s="85"/>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row>
    <row r="146" spans="1:95" ht="16.5" customHeight="1">
      <c r="A146" s="169"/>
      <c r="B146" s="169"/>
      <c r="C146" s="169"/>
      <c r="D146" s="169"/>
      <c r="E146" s="169"/>
      <c r="F146" s="169"/>
      <c r="G146" s="87"/>
      <c r="H146" s="330"/>
      <c r="I146" s="330"/>
      <c r="J146" s="85"/>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row>
    <row r="147" spans="1:95" ht="16.5" customHeight="1">
      <c r="A147" s="169"/>
      <c r="B147" s="169"/>
      <c r="C147" s="169"/>
      <c r="D147" s="169"/>
      <c r="E147" s="169"/>
      <c r="F147" s="169"/>
      <c r="G147" s="87"/>
      <c r="H147" s="330"/>
      <c r="I147" s="330"/>
      <c r="J147" s="85"/>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row>
    <row r="148" spans="1:95" ht="16.5" customHeight="1">
      <c r="A148" s="169"/>
      <c r="B148" s="169"/>
      <c r="C148" s="169"/>
      <c r="D148" s="169"/>
      <c r="E148" s="169"/>
      <c r="F148" s="169"/>
      <c r="G148" s="87"/>
      <c r="H148" s="330"/>
      <c r="I148" s="330"/>
      <c r="J148" s="85"/>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row>
    <row r="149" spans="1:95" ht="16.5" customHeight="1">
      <c r="A149" s="169"/>
      <c r="B149" s="169"/>
      <c r="C149" s="169"/>
      <c r="D149" s="169"/>
      <c r="E149" s="169"/>
      <c r="F149" s="169"/>
      <c r="G149" s="87"/>
      <c r="H149" s="330"/>
      <c r="I149" s="330"/>
      <c r="J149" s="85"/>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row>
    <row r="150" spans="1:95" ht="16.5" customHeight="1">
      <c r="A150" s="169"/>
      <c r="B150" s="169"/>
      <c r="C150" s="169"/>
      <c r="D150" s="169"/>
      <c r="E150" s="169"/>
      <c r="F150" s="169"/>
      <c r="G150" s="87"/>
      <c r="H150" s="330"/>
      <c r="I150" s="330"/>
      <c r="J150" s="85"/>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row>
    <row r="151" spans="1:95" ht="16.5" customHeight="1">
      <c r="A151" s="169"/>
      <c r="B151" s="169"/>
      <c r="C151" s="169"/>
      <c r="D151" s="169"/>
      <c r="E151" s="169"/>
      <c r="F151" s="169"/>
      <c r="G151" s="87"/>
      <c r="H151" s="330"/>
      <c r="I151" s="330"/>
      <c r="J151" s="85"/>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row>
    <row r="152" spans="1:95" ht="16.5" customHeight="1">
      <c r="A152" s="169"/>
      <c r="B152" s="169"/>
      <c r="C152" s="169"/>
      <c r="D152" s="169"/>
      <c r="E152" s="169"/>
      <c r="F152" s="169"/>
      <c r="G152" s="87"/>
      <c r="H152" s="330"/>
      <c r="I152" s="330"/>
      <c r="J152" s="85"/>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row>
    <row r="153" spans="1:95" ht="16.5" customHeight="1">
      <c r="A153" s="169"/>
      <c r="B153" s="169"/>
      <c r="C153" s="169"/>
      <c r="D153" s="169"/>
      <c r="E153" s="169"/>
      <c r="F153" s="169"/>
      <c r="G153" s="87"/>
      <c r="H153" s="330"/>
      <c r="I153" s="330"/>
      <c r="J153" s="85"/>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row>
    <row r="154" spans="1:95" ht="16.5" customHeight="1">
      <c r="A154" s="169"/>
      <c r="B154" s="169"/>
      <c r="C154" s="169"/>
      <c r="D154" s="169"/>
      <c r="E154" s="169"/>
      <c r="F154" s="169"/>
      <c r="G154" s="87"/>
      <c r="H154" s="330"/>
      <c r="I154" s="330"/>
      <c r="J154" s="85"/>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row>
    <row r="155" spans="1:95" ht="16.5" customHeight="1">
      <c r="A155" s="169"/>
      <c r="B155" s="169"/>
      <c r="C155" s="169"/>
      <c r="D155" s="169"/>
      <c r="E155" s="169"/>
      <c r="F155" s="169"/>
      <c r="G155" s="87"/>
      <c r="H155" s="330"/>
      <c r="I155" s="330"/>
      <c r="J155" s="85"/>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row>
    <row r="156" spans="1:95" ht="16.5" customHeight="1">
      <c r="A156" s="169"/>
      <c r="B156" s="169"/>
      <c r="C156" s="169"/>
      <c r="D156" s="169"/>
      <c r="E156" s="169"/>
      <c r="F156" s="169"/>
      <c r="G156" s="87"/>
      <c r="H156" s="330"/>
      <c r="I156" s="330"/>
      <c r="J156" s="85"/>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row>
    <row r="157" spans="1:95" ht="16.5" customHeight="1">
      <c r="A157" s="169"/>
      <c r="B157" s="169"/>
      <c r="C157" s="169"/>
      <c r="D157" s="169"/>
      <c r="E157" s="169"/>
      <c r="F157" s="169"/>
      <c r="G157" s="87"/>
      <c r="H157" s="330"/>
      <c r="I157" s="330"/>
      <c r="J157" s="85"/>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row>
    <row r="158" spans="1:95" ht="16.5" customHeight="1">
      <c r="A158" s="169"/>
      <c r="B158" s="169"/>
      <c r="C158" s="169"/>
      <c r="D158" s="169"/>
      <c r="E158" s="169"/>
      <c r="F158" s="169"/>
      <c r="G158" s="87"/>
      <c r="H158" s="330"/>
      <c r="I158" s="330"/>
      <c r="J158" s="85"/>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row>
    <row r="159" spans="1:95" ht="16.5" customHeight="1">
      <c r="A159" s="169"/>
      <c r="B159" s="169"/>
      <c r="C159" s="169"/>
      <c r="D159" s="169"/>
      <c r="E159" s="169"/>
      <c r="F159" s="169"/>
      <c r="G159" s="87"/>
      <c r="H159" s="330"/>
      <c r="I159" s="330"/>
      <c r="J159" s="85"/>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row>
    <row r="160" spans="1:95" ht="16.5" customHeight="1">
      <c r="A160" s="169"/>
      <c r="B160" s="169"/>
      <c r="C160" s="169"/>
      <c r="D160" s="169"/>
      <c r="E160" s="169"/>
      <c r="F160" s="169"/>
      <c r="G160" s="87"/>
      <c r="H160" s="330"/>
      <c r="I160" s="330"/>
      <c r="J160" s="85"/>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row>
    <row r="161" spans="1:95" ht="16.5" customHeight="1">
      <c r="A161" s="169"/>
      <c r="B161" s="169"/>
      <c r="C161" s="169"/>
      <c r="D161" s="169"/>
      <c r="E161" s="169"/>
      <c r="F161" s="169"/>
      <c r="G161" s="87"/>
      <c r="H161" s="330"/>
      <c r="I161" s="330"/>
      <c r="J161" s="85"/>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row>
    <row r="162" spans="1:95" ht="16.5" customHeight="1">
      <c r="A162" s="169"/>
      <c r="B162" s="169"/>
      <c r="C162" s="169"/>
      <c r="D162" s="169"/>
      <c r="E162" s="169"/>
      <c r="F162" s="169"/>
      <c r="G162" s="87"/>
      <c r="H162" s="330"/>
      <c r="I162" s="330"/>
      <c r="J162" s="85"/>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row>
    <row r="163" spans="1:95" ht="16.5" customHeight="1">
      <c r="A163" s="169"/>
      <c r="B163" s="169"/>
      <c r="C163" s="169"/>
      <c r="D163" s="169"/>
      <c r="E163" s="169"/>
      <c r="F163" s="169"/>
      <c r="G163" s="87"/>
      <c r="H163" s="330"/>
      <c r="I163" s="330"/>
      <c r="J163" s="85"/>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row>
    <row r="164" spans="1:95" ht="16.5" customHeight="1">
      <c r="A164" s="169"/>
      <c r="B164" s="169"/>
      <c r="C164" s="169"/>
      <c r="D164" s="169"/>
      <c r="E164" s="169"/>
      <c r="F164" s="169"/>
      <c r="G164" s="87"/>
      <c r="H164" s="330"/>
      <c r="I164" s="330"/>
      <c r="J164" s="85"/>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row>
    <row r="165" spans="1:95" ht="16.5" customHeight="1">
      <c r="A165" s="169"/>
      <c r="B165" s="169"/>
      <c r="C165" s="169"/>
      <c r="D165" s="169"/>
      <c r="E165" s="169"/>
      <c r="F165" s="169"/>
      <c r="G165" s="87"/>
      <c r="H165" s="330"/>
      <c r="I165" s="330"/>
      <c r="J165" s="85"/>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row>
    <row r="166" spans="1:95" ht="16.5" customHeight="1">
      <c r="A166" s="169"/>
      <c r="B166" s="169"/>
      <c r="C166" s="169"/>
      <c r="D166" s="169"/>
      <c r="E166" s="169"/>
      <c r="F166" s="169"/>
      <c r="G166" s="87"/>
      <c r="H166" s="330"/>
      <c r="I166" s="330"/>
      <c r="J166" s="85"/>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row>
    <row r="167" spans="1:95" ht="16.5" customHeight="1">
      <c r="A167" s="169"/>
      <c r="B167" s="169"/>
      <c r="C167" s="169"/>
      <c r="D167" s="169"/>
      <c r="E167" s="169"/>
      <c r="F167" s="169"/>
      <c r="G167" s="87"/>
      <c r="H167" s="330"/>
      <c r="I167" s="330"/>
      <c r="J167" s="85"/>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row>
    <row r="168" spans="1:95" ht="16.5" customHeight="1">
      <c r="A168" s="169"/>
      <c r="B168" s="169"/>
      <c r="C168" s="169"/>
      <c r="D168" s="169"/>
      <c r="E168" s="169"/>
      <c r="F168" s="169"/>
      <c r="G168" s="87"/>
      <c r="H168" s="330"/>
      <c r="I168" s="330"/>
      <c r="J168" s="85"/>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row>
    <row r="169" spans="1:95" ht="16.5" customHeight="1">
      <c r="A169" s="169"/>
      <c r="B169" s="169"/>
      <c r="C169" s="169"/>
      <c r="D169" s="169"/>
      <c r="E169" s="169"/>
      <c r="F169" s="169"/>
      <c r="G169" s="87"/>
      <c r="H169" s="330"/>
      <c r="I169" s="330"/>
      <c r="J169" s="85"/>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row>
    <row r="170" spans="1:95" ht="16.5" customHeight="1">
      <c r="A170" s="169"/>
      <c r="B170" s="169"/>
      <c r="C170" s="169"/>
      <c r="D170" s="169"/>
      <c r="E170" s="169"/>
      <c r="F170" s="169"/>
      <c r="G170" s="87"/>
      <c r="H170" s="330"/>
      <c r="I170" s="330"/>
      <c r="J170" s="85"/>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row>
    <row r="171" spans="1:95" ht="16.5" customHeight="1">
      <c r="A171" s="169"/>
      <c r="B171" s="169"/>
      <c r="C171" s="169"/>
      <c r="D171" s="169"/>
      <c r="E171" s="169"/>
      <c r="F171" s="169"/>
      <c r="G171" s="87"/>
      <c r="H171" s="330"/>
      <c r="I171" s="330"/>
      <c r="J171" s="85"/>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row>
    <row r="172" spans="1:95" ht="16.5" customHeight="1">
      <c r="A172" s="169"/>
      <c r="B172" s="169"/>
      <c r="C172" s="169"/>
      <c r="D172" s="169"/>
      <c r="E172" s="169"/>
      <c r="F172" s="169"/>
      <c r="G172" s="87"/>
      <c r="H172" s="330"/>
      <c r="I172" s="330"/>
      <c r="J172" s="85"/>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row>
    <row r="173" spans="1:95" ht="16.5" customHeight="1">
      <c r="A173" s="169"/>
      <c r="B173" s="169"/>
      <c r="C173" s="169"/>
      <c r="D173" s="169"/>
      <c r="E173" s="169"/>
      <c r="F173" s="169"/>
      <c r="G173" s="87"/>
      <c r="H173" s="330"/>
      <c r="I173" s="330"/>
      <c r="J173" s="85"/>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row>
    <row r="174" spans="1:95" ht="16.5" customHeight="1">
      <c r="A174" s="169"/>
      <c r="B174" s="169"/>
      <c r="C174" s="169"/>
      <c r="D174" s="169"/>
      <c r="E174" s="169"/>
      <c r="F174" s="169"/>
      <c r="G174" s="87"/>
      <c r="H174" s="330"/>
      <c r="I174" s="330"/>
      <c r="J174" s="85"/>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row>
    <row r="175" spans="1:95" ht="16.5" customHeight="1">
      <c r="A175" s="169"/>
      <c r="B175" s="169"/>
      <c r="C175" s="169"/>
      <c r="D175" s="169"/>
      <c r="E175" s="169"/>
      <c r="F175" s="169"/>
      <c r="G175" s="87"/>
      <c r="H175" s="330"/>
      <c r="I175" s="330"/>
      <c r="J175" s="85"/>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row>
    <row r="176" spans="1:95" ht="16.5" customHeight="1">
      <c r="A176" s="169"/>
      <c r="B176" s="169"/>
      <c r="C176" s="169"/>
      <c r="D176" s="169"/>
      <c r="E176" s="169"/>
      <c r="F176" s="169"/>
      <c r="G176" s="87"/>
      <c r="H176" s="330"/>
      <c r="I176" s="330"/>
      <c r="J176" s="85"/>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row>
    <row r="177" spans="1:95" ht="16.5" customHeight="1">
      <c r="A177" s="169"/>
      <c r="B177" s="169"/>
      <c r="C177" s="169"/>
      <c r="D177" s="169"/>
      <c r="E177" s="169"/>
      <c r="F177" s="169"/>
      <c r="G177" s="87"/>
      <c r="H177" s="330"/>
      <c r="I177" s="330"/>
      <c r="J177" s="85"/>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row>
    <row r="178" spans="1:95" ht="16.5" customHeight="1">
      <c r="A178" s="169"/>
      <c r="B178" s="169"/>
      <c r="C178" s="169"/>
      <c r="D178" s="169"/>
      <c r="E178" s="169"/>
      <c r="F178" s="169"/>
      <c r="G178" s="87"/>
      <c r="H178" s="330"/>
      <c r="I178" s="330"/>
      <c r="J178" s="85"/>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row>
    <row r="179" spans="1:95" ht="16.5" customHeight="1">
      <c r="A179" s="169"/>
      <c r="B179" s="169"/>
      <c r="C179" s="169"/>
      <c r="D179" s="169"/>
      <c r="E179" s="169"/>
      <c r="F179" s="169"/>
      <c r="G179" s="87"/>
      <c r="H179" s="330"/>
      <c r="I179" s="330"/>
      <c r="J179" s="85"/>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row>
    <row r="180" spans="1:95" ht="16.5" customHeight="1">
      <c r="A180" s="169"/>
      <c r="B180" s="169"/>
      <c r="C180" s="169"/>
      <c r="D180" s="169"/>
      <c r="E180" s="169"/>
      <c r="F180" s="169"/>
      <c r="G180" s="87"/>
      <c r="H180" s="330"/>
      <c r="I180" s="330"/>
      <c r="J180" s="85"/>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row>
    <row r="181" spans="1:95" ht="16.5" customHeight="1">
      <c r="A181" s="169"/>
      <c r="B181" s="169"/>
      <c r="C181" s="169"/>
      <c r="D181" s="169"/>
      <c r="E181" s="169"/>
      <c r="F181" s="169"/>
      <c r="G181" s="87"/>
      <c r="H181" s="330"/>
      <c r="I181" s="330"/>
      <c r="J181" s="85"/>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row>
    <row r="182" spans="1:95" ht="16.5" customHeight="1">
      <c r="A182" s="169"/>
      <c r="B182" s="169"/>
      <c r="C182" s="169"/>
      <c r="D182" s="169"/>
      <c r="E182" s="169"/>
      <c r="F182" s="169"/>
      <c r="G182" s="87"/>
      <c r="H182" s="330"/>
      <c r="I182" s="330"/>
      <c r="J182" s="85"/>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row>
    <row r="183" spans="1:95" ht="16.5" customHeight="1">
      <c r="A183" s="169"/>
      <c r="B183" s="169"/>
      <c r="C183" s="169"/>
      <c r="D183" s="169"/>
      <c r="E183" s="169"/>
      <c r="F183" s="169"/>
      <c r="G183" s="87"/>
      <c r="H183" s="330"/>
      <c r="I183" s="330"/>
      <c r="J183" s="85"/>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row>
    <row r="184" spans="1:95" ht="16.5" customHeight="1">
      <c r="A184" s="169"/>
      <c r="B184" s="169"/>
      <c r="C184" s="169"/>
      <c r="D184" s="169"/>
      <c r="E184" s="169"/>
      <c r="F184" s="169"/>
      <c r="G184" s="87"/>
      <c r="H184" s="330"/>
      <c r="I184" s="330"/>
      <c r="J184" s="85"/>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row>
    <row r="185" spans="1:95" ht="16.5" customHeight="1">
      <c r="A185" s="169"/>
      <c r="B185" s="169"/>
      <c r="C185" s="169"/>
      <c r="D185" s="169"/>
      <c r="E185" s="169"/>
      <c r="F185" s="169"/>
      <c r="G185" s="87"/>
      <c r="H185" s="330"/>
      <c r="I185" s="330"/>
      <c r="J185" s="85"/>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row>
    <row r="186" spans="1:95" ht="16.5" customHeight="1">
      <c r="A186" s="169"/>
      <c r="B186" s="169"/>
      <c r="C186" s="169"/>
      <c r="D186" s="169"/>
      <c r="E186" s="169"/>
      <c r="F186" s="169"/>
      <c r="G186" s="87"/>
      <c r="H186" s="330"/>
      <c r="I186" s="330"/>
      <c r="J186" s="85"/>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row>
    <row r="187" spans="1:95" ht="16.5" customHeight="1">
      <c r="A187" s="169"/>
      <c r="B187" s="169"/>
      <c r="C187" s="169"/>
      <c r="D187" s="169"/>
      <c r="E187" s="169"/>
      <c r="F187" s="169"/>
      <c r="G187" s="87"/>
      <c r="H187" s="330"/>
      <c r="I187" s="330"/>
      <c r="J187" s="85"/>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row>
    <row r="188" spans="1:95" ht="16.5" customHeight="1">
      <c r="A188" s="169"/>
      <c r="B188" s="169"/>
      <c r="C188" s="169"/>
      <c r="D188" s="169"/>
      <c r="E188" s="169"/>
      <c r="F188" s="169"/>
      <c r="G188" s="87"/>
      <c r="H188" s="330"/>
      <c r="I188" s="330"/>
      <c r="J188" s="85"/>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row>
    <row r="189" spans="1:95" ht="16.5" customHeight="1">
      <c r="A189" s="169"/>
      <c r="B189" s="169"/>
      <c r="C189" s="169"/>
      <c r="D189" s="169"/>
      <c r="E189" s="169"/>
      <c r="F189" s="169"/>
      <c r="G189" s="87"/>
      <c r="H189" s="330"/>
      <c r="I189" s="330"/>
      <c r="J189" s="85"/>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row>
    <row r="190" spans="1:95" ht="16.5" customHeight="1">
      <c r="A190" s="169"/>
      <c r="B190" s="169"/>
      <c r="C190" s="169"/>
      <c r="D190" s="169"/>
      <c r="E190" s="169"/>
      <c r="F190" s="169"/>
      <c r="G190" s="87"/>
      <c r="H190" s="330"/>
      <c r="I190" s="330"/>
      <c r="J190" s="85"/>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row>
    <row r="191" spans="1:95" ht="16.5" customHeight="1">
      <c r="A191" s="169"/>
      <c r="B191" s="169"/>
      <c r="C191" s="169"/>
      <c r="D191" s="169"/>
      <c r="E191" s="169"/>
      <c r="F191" s="169"/>
      <c r="G191" s="87"/>
      <c r="H191" s="330"/>
      <c r="I191" s="330"/>
      <c r="J191" s="85"/>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row>
    <row r="192" spans="1:95" ht="16.5" customHeight="1">
      <c r="A192" s="169"/>
      <c r="B192" s="169"/>
      <c r="C192" s="169"/>
      <c r="D192" s="169"/>
      <c r="E192" s="169"/>
      <c r="F192" s="169"/>
      <c r="G192" s="87"/>
      <c r="H192" s="330"/>
      <c r="I192" s="330"/>
      <c r="J192" s="85"/>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row>
    <row r="193" spans="1:95" ht="16.5" customHeight="1">
      <c r="A193" s="169"/>
      <c r="B193" s="169"/>
      <c r="C193" s="169"/>
      <c r="D193" s="169"/>
      <c r="E193" s="169"/>
      <c r="F193" s="169"/>
      <c r="G193" s="87"/>
      <c r="H193" s="330"/>
      <c r="I193" s="330"/>
      <c r="J193" s="85"/>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row>
    <row r="194" spans="1:95" ht="16.5" customHeight="1">
      <c r="A194" s="169"/>
      <c r="B194" s="169"/>
      <c r="C194" s="169"/>
      <c r="D194" s="169"/>
      <c r="E194" s="169"/>
      <c r="F194" s="169"/>
      <c r="G194" s="87"/>
      <c r="H194" s="330"/>
      <c r="I194" s="330"/>
      <c r="J194" s="85"/>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row>
    <row r="195" spans="1:95" ht="16.5" customHeight="1">
      <c r="A195" s="169"/>
      <c r="B195" s="169"/>
      <c r="C195" s="169"/>
      <c r="D195" s="169"/>
      <c r="E195" s="169"/>
      <c r="F195" s="169"/>
      <c r="G195" s="87"/>
      <c r="H195" s="330"/>
      <c r="I195" s="330"/>
      <c r="J195" s="85"/>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row>
    <row r="196" spans="1:95" ht="16.5" customHeight="1">
      <c r="A196" s="169"/>
      <c r="B196" s="169"/>
      <c r="C196" s="169"/>
      <c r="D196" s="169"/>
      <c r="E196" s="169"/>
      <c r="F196" s="169"/>
      <c r="G196" s="87"/>
      <c r="H196" s="330"/>
      <c r="I196" s="330"/>
      <c r="J196" s="85"/>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row>
    <row r="197" spans="1:95" ht="16.5" customHeight="1">
      <c r="A197" s="169"/>
      <c r="B197" s="169"/>
      <c r="C197" s="169"/>
      <c r="D197" s="169"/>
      <c r="E197" s="169"/>
      <c r="F197" s="169"/>
      <c r="G197" s="87"/>
      <c r="H197" s="330"/>
      <c r="I197" s="330"/>
      <c r="J197" s="85"/>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row>
    <row r="198" spans="1:95" ht="16.5" customHeight="1">
      <c r="A198" s="169"/>
      <c r="B198" s="169"/>
      <c r="C198" s="169"/>
      <c r="D198" s="169"/>
      <c r="E198" s="169"/>
      <c r="F198" s="169"/>
      <c r="G198" s="87"/>
      <c r="H198" s="330"/>
      <c r="I198" s="330"/>
      <c r="J198" s="85"/>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row>
    <row r="199" spans="1:95" ht="16.5" customHeight="1">
      <c r="A199" s="169"/>
      <c r="B199" s="169"/>
      <c r="C199" s="169"/>
      <c r="D199" s="169"/>
      <c r="E199" s="169"/>
      <c r="F199" s="169"/>
      <c r="G199" s="87"/>
      <c r="H199" s="330"/>
      <c r="I199" s="330"/>
      <c r="J199" s="85"/>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row>
    <row r="200" spans="1:95" ht="16.5" customHeight="1">
      <c r="A200" s="169"/>
      <c r="B200" s="169"/>
      <c r="C200" s="169"/>
      <c r="D200" s="169"/>
      <c r="E200" s="169"/>
      <c r="F200" s="169"/>
      <c r="G200" s="87"/>
      <c r="H200" s="330"/>
      <c r="I200" s="330"/>
      <c r="J200" s="85"/>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row>
    <row r="201" spans="1:95" ht="16.5" customHeight="1">
      <c r="A201" s="169"/>
      <c r="B201" s="169"/>
      <c r="C201" s="169"/>
      <c r="D201" s="169"/>
      <c r="E201" s="169"/>
      <c r="F201" s="169"/>
      <c r="G201" s="87"/>
      <c r="H201" s="330"/>
      <c r="I201" s="330"/>
      <c r="J201" s="85"/>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row>
    <row r="202" spans="1:95" ht="16.5" customHeight="1">
      <c r="A202" s="169"/>
      <c r="B202" s="169"/>
      <c r="C202" s="169"/>
      <c r="D202" s="169"/>
      <c r="E202" s="169"/>
      <c r="F202" s="169"/>
      <c r="G202" s="87"/>
      <c r="H202" s="330"/>
      <c r="I202" s="330"/>
      <c r="J202" s="85"/>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row>
    <row r="203" spans="1:95" ht="16.5" customHeight="1">
      <c r="A203" s="169"/>
      <c r="B203" s="169"/>
      <c r="C203" s="169"/>
      <c r="D203" s="169"/>
      <c r="E203" s="169"/>
      <c r="F203" s="169"/>
      <c r="G203" s="87"/>
      <c r="H203" s="330"/>
      <c r="I203" s="330"/>
      <c r="J203" s="85"/>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row>
    <row r="204" spans="1:95" ht="16.5" customHeight="1">
      <c r="A204" s="169"/>
      <c r="B204" s="169"/>
      <c r="C204" s="169"/>
      <c r="D204" s="169"/>
      <c r="E204" s="169"/>
      <c r="F204" s="169"/>
      <c r="G204" s="87"/>
      <c r="H204" s="330"/>
      <c r="I204" s="330"/>
      <c r="J204" s="85"/>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row>
    <row r="205" spans="1:95" ht="16.5" customHeight="1">
      <c r="A205" s="169"/>
      <c r="B205" s="169"/>
      <c r="C205" s="169"/>
      <c r="D205" s="169"/>
      <c r="E205" s="169"/>
      <c r="F205" s="169"/>
      <c r="G205" s="87"/>
      <c r="H205" s="330"/>
      <c r="I205" s="330"/>
      <c r="J205" s="85"/>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row>
    <row r="206" spans="1:95" ht="16.5" customHeight="1">
      <c r="A206" s="169"/>
      <c r="B206" s="169"/>
      <c r="C206" s="169"/>
      <c r="D206" s="169"/>
      <c r="E206" s="169"/>
      <c r="F206" s="169"/>
      <c r="G206" s="87"/>
      <c r="H206" s="330"/>
      <c r="I206" s="330"/>
      <c r="J206" s="85"/>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row>
    <row r="207" spans="1:95" ht="16.5" customHeight="1">
      <c r="A207" s="169"/>
      <c r="B207" s="169"/>
      <c r="C207" s="169"/>
      <c r="D207" s="169"/>
      <c r="E207" s="169"/>
      <c r="F207" s="169"/>
      <c r="G207" s="87"/>
      <c r="H207" s="330"/>
      <c r="I207" s="330"/>
      <c r="J207" s="85"/>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row>
    <row r="208" spans="1:95" ht="16.5" customHeight="1">
      <c r="A208" s="169"/>
      <c r="B208" s="169"/>
      <c r="C208" s="169"/>
      <c r="D208" s="169"/>
      <c r="E208" s="169"/>
      <c r="F208" s="169"/>
      <c r="G208" s="87"/>
      <c r="H208" s="330"/>
      <c r="I208" s="330"/>
      <c r="J208" s="85"/>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row>
    <row r="209" spans="1:95" ht="16.5" customHeight="1">
      <c r="A209" s="169"/>
      <c r="B209" s="169"/>
      <c r="C209" s="169"/>
      <c r="D209" s="169"/>
      <c r="E209" s="169"/>
      <c r="F209" s="169"/>
      <c r="G209" s="87"/>
      <c r="H209" s="330"/>
      <c r="I209" s="330"/>
      <c r="J209" s="85"/>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row>
    <row r="210" spans="1:95" ht="16.5" customHeight="1">
      <c r="A210" s="169"/>
      <c r="B210" s="169"/>
      <c r="C210" s="169"/>
      <c r="D210" s="169"/>
      <c r="E210" s="169"/>
      <c r="F210" s="169"/>
      <c r="G210" s="87"/>
      <c r="H210" s="330"/>
      <c r="I210" s="330"/>
      <c r="J210" s="85"/>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row>
    <row r="211" spans="1:95" ht="16.5" customHeight="1">
      <c r="A211" s="169"/>
      <c r="B211" s="169"/>
      <c r="C211" s="169"/>
      <c r="D211" s="169"/>
      <c r="E211" s="169"/>
      <c r="F211" s="169"/>
      <c r="G211" s="87"/>
      <c r="H211" s="330"/>
      <c r="I211" s="330"/>
      <c r="J211" s="85"/>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row>
    <row r="212" spans="1:95" ht="16.5" customHeight="1">
      <c r="A212" s="169"/>
      <c r="B212" s="169"/>
      <c r="C212" s="169"/>
      <c r="D212" s="169"/>
      <c r="E212" s="169"/>
      <c r="F212" s="169"/>
      <c r="G212" s="87"/>
      <c r="H212" s="330"/>
      <c r="I212" s="330"/>
      <c r="J212" s="85"/>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row>
    <row r="213" spans="1:95" ht="16.5" customHeight="1">
      <c r="A213" s="169"/>
      <c r="B213" s="169"/>
      <c r="C213" s="169"/>
      <c r="D213" s="169"/>
      <c r="E213" s="169"/>
      <c r="F213" s="169"/>
      <c r="G213" s="87"/>
      <c r="H213" s="330"/>
      <c r="I213" s="330"/>
      <c r="J213" s="85"/>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row>
    <row r="214" spans="1:95" ht="16.5" customHeight="1">
      <c r="A214" s="169"/>
      <c r="B214" s="169"/>
      <c r="C214" s="169"/>
      <c r="D214" s="169"/>
      <c r="E214" s="169"/>
      <c r="F214" s="169"/>
      <c r="G214" s="87"/>
      <c r="H214" s="330"/>
      <c r="I214" s="330"/>
      <c r="J214" s="85"/>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row>
    <row r="215" spans="1:95" ht="16.5" customHeight="1">
      <c r="A215" s="169"/>
      <c r="B215" s="169"/>
      <c r="C215" s="169"/>
      <c r="D215" s="169"/>
      <c r="E215" s="169"/>
      <c r="F215" s="169"/>
      <c r="G215" s="87"/>
      <c r="H215" s="330"/>
      <c r="I215" s="330"/>
      <c r="J215" s="85"/>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row>
    <row r="216" spans="1:95" ht="16.5" customHeight="1">
      <c r="A216" s="169"/>
      <c r="B216" s="169"/>
      <c r="C216" s="169"/>
      <c r="D216" s="169"/>
      <c r="E216" s="169"/>
      <c r="F216" s="169"/>
      <c r="G216" s="87"/>
      <c r="H216" s="330"/>
      <c r="I216" s="330"/>
      <c r="J216" s="85"/>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row>
    <row r="217" spans="1:95" ht="16.5" customHeight="1">
      <c r="A217" s="169"/>
      <c r="B217" s="169"/>
      <c r="C217" s="169"/>
      <c r="D217" s="169"/>
      <c r="E217" s="169"/>
      <c r="F217" s="169"/>
      <c r="G217" s="87"/>
      <c r="H217" s="330"/>
      <c r="I217" s="330"/>
      <c r="J217" s="85"/>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row>
    <row r="218" spans="1:95" ht="16.5" customHeight="1">
      <c r="A218" s="169"/>
      <c r="B218" s="169"/>
      <c r="C218" s="169"/>
      <c r="D218" s="169"/>
      <c r="E218" s="169"/>
      <c r="F218" s="169"/>
      <c r="G218" s="87"/>
      <c r="H218" s="330"/>
      <c r="I218" s="330"/>
      <c r="J218" s="85"/>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row>
    <row r="219" spans="1:95" ht="16.5" customHeight="1">
      <c r="A219" s="169"/>
      <c r="B219" s="169"/>
      <c r="C219" s="169"/>
      <c r="D219" s="169"/>
      <c r="E219" s="169"/>
      <c r="F219" s="169"/>
      <c r="G219" s="87"/>
      <c r="H219" s="330"/>
      <c r="I219" s="330"/>
      <c r="J219" s="85"/>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row>
    <row r="220" spans="1:95" ht="16.5" customHeight="1">
      <c r="A220" s="169"/>
      <c r="B220" s="169"/>
      <c r="C220" s="169"/>
      <c r="D220" s="169"/>
      <c r="E220" s="169"/>
      <c r="F220" s="169"/>
      <c r="G220" s="87"/>
      <c r="H220" s="330"/>
      <c r="I220" s="330"/>
      <c r="J220" s="85"/>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row>
    <row r="221" spans="1:95" ht="16.5" customHeight="1">
      <c r="A221" s="169"/>
      <c r="B221" s="169"/>
      <c r="C221" s="169"/>
      <c r="D221" s="169"/>
      <c r="E221" s="169"/>
      <c r="F221" s="169"/>
      <c r="G221" s="87"/>
      <c r="H221" s="330"/>
      <c r="I221" s="330"/>
      <c r="J221" s="85"/>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row>
    <row r="222" spans="1:95" ht="16.5" customHeight="1">
      <c r="A222" s="169"/>
      <c r="B222" s="169"/>
      <c r="C222" s="169"/>
      <c r="D222" s="169"/>
      <c r="E222" s="169"/>
      <c r="F222" s="169"/>
      <c r="G222" s="87"/>
      <c r="H222" s="330"/>
      <c r="I222" s="330"/>
      <c r="J222" s="85"/>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row>
    <row r="223" spans="1:95" ht="16.5" customHeight="1">
      <c r="A223" s="169"/>
      <c r="B223" s="169"/>
      <c r="C223" s="169"/>
      <c r="D223" s="169"/>
      <c r="E223" s="169"/>
      <c r="F223" s="169"/>
      <c r="G223" s="87"/>
      <c r="H223" s="330"/>
      <c r="I223" s="330"/>
      <c r="J223" s="85"/>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row>
    <row r="224" spans="1:95" ht="16.5" customHeight="1">
      <c r="A224" s="169"/>
      <c r="B224" s="169"/>
      <c r="C224" s="169"/>
      <c r="D224" s="169"/>
      <c r="E224" s="169"/>
      <c r="F224" s="169"/>
      <c r="G224" s="87"/>
      <c r="H224" s="330"/>
      <c r="I224" s="330"/>
      <c r="J224" s="85"/>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row>
    <row r="225" spans="1:95" ht="16.5" customHeight="1">
      <c r="A225" s="169"/>
      <c r="B225" s="169"/>
      <c r="C225" s="169"/>
      <c r="D225" s="169"/>
      <c r="E225" s="169"/>
      <c r="F225" s="169"/>
      <c r="G225" s="87"/>
      <c r="H225" s="330"/>
      <c r="I225" s="330"/>
      <c r="J225" s="85"/>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row>
    <row r="226" spans="1:95" ht="16.5" customHeight="1">
      <c r="A226" s="169"/>
      <c r="B226" s="169"/>
      <c r="C226" s="169"/>
      <c r="D226" s="169"/>
      <c r="E226" s="169"/>
      <c r="F226" s="169"/>
      <c r="G226" s="87"/>
      <c r="H226" s="330"/>
      <c r="I226" s="330"/>
      <c r="J226" s="85"/>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row>
    <row r="227" spans="1:95" ht="16.5" customHeight="1">
      <c r="A227" s="169"/>
      <c r="B227" s="169"/>
      <c r="C227" s="169"/>
      <c r="D227" s="169"/>
      <c r="E227" s="169"/>
      <c r="F227" s="169"/>
      <c r="G227" s="87"/>
      <c r="H227" s="330"/>
      <c r="I227" s="330"/>
      <c r="J227" s="85"/>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row>
    <row r="228" spans="1:95" ht="16.5" customHeight="1">
      <c r="A228" s="169"/>
      <c r="B228" s="169"/>
      <c r="C228" s="169"/>
      <c r="D228" s="169"/>
      <c r="E228" s="169"/>
      <c r="F228" s="169"/>
      <c r="G228" s="87"/>
      <c r="H228" s="330"/>
      <c r="I228" s="330"/>
      <c r="J228" s="85"/>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row>
    <row r="229" spans="1:95" ht="16.5" customHeight="1">
      <c r="A229" s="169"/>
      <c r="B229" s="169"/>
      <c r="C229" s="169"/>
      <c r="D229" s="169"/>
      <c r="E229" s="169"/>
      <c r="F229" s="169"/>
      <c r="G229" s="87"/>
      <c r="H229" s="330"/>
      <c r="I229" s="330"/>
      <c r="J229" s="85"/>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row>
    <row r="230" spans="1:95" ht="16.5" customHeight="1">
      <c r="A230" s="169"/>
      <c r="B230" s="169"/>
      <c r="C230" s="169"/>
      <c r="D230" s="169"/>
      <c r="E230" s="169"/>
      <c r="F230" s="169"/>
      <c r="G230" s="87"/>
      <c r="H230" s="330"/>
      <c r="I230" s="330"/>
      <c r="J230" s="85"/>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row>
    <row r="231" spans="1:95" ht="16.5" customHeight="1">
      <c r="A231" s="169"/>
      <c r="B231" s="169"/>
      <c r="C231" s="169"/>
      <c r="D231" s="169"/>
      <c r="E231" s="169"/>
      <c r="F231" s="169"/>
      <c r="G231" s="87"/>
      <c r="H231" s="330"/>
      <c r="I231" s="330"/>
      <c r="J231" s="85"/>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row>
    <row r="232" spans="1:95" ht="16.5" customHeight="1">
      <c r="A232" s="169"/>
      <c r="B232" s="169"/>
      <c r="C232" s="169"/>
      <c r="D232" s="169"/>
      <c r="E232" s="169"/>
      <c r="F232" s="169"/>
      <c r="G232" s="87"/>
      <c r="H232" s="330"/>
      <c r="I232" s="330"/>
      <c r="J232" s="85"/>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row>
    <row r="233" spans="1:95" ht="16.5" customHeight="1">
      <c r="A233" s="169"/>
      <c r="B233" s="169"/>
      <c r="C233" s="169"/>
      <c r="D233" s="169"/>
      <c r="E233" s="169"/>
      <c r="F233" s="169"/>
      <c r="G233" s="87"/>
      <c r="H233" s="330"/>
      <c r="I233" s="330"/>
      <c r="J233" s="85"/>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row>
    <row r="234" spans="1:95" ht="16.5" customHeight="1">
      <c r="A234" s="169"/>
      <c r="B234" s="169"/>
      <c r="C234" s="169"/>
      <c r="D234" s="169"/>
      <c r="E234" s="169"/>
      <c r="F234" s="169"/>
      <c r="G234" s="87"/>
      <c r="H234" s="330"/>
      <c r="I234" s="330"/>
      <c r="J234" s="85"/>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row>
    <row r="235" spans="1:95" ht="16.5" customHeight="1">
      <c r="A235" s="169"/>
      <c r="B235" s="169"/>
      <c r="C235" s="169"/>
      <c r="D235" s="169"/>
      <c r="E235" s="169"/>
      <c r="F235" s="169"/>
      <c r="G235" s="87"/>
      <c r="H235" s="330"/>
      <c r="I235" s="330"/>
      <c r="J235" s="85"/>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row>
    <row r="236" spans="1:95" ht="16.5" customHeight="1">
      <c r="A236" s="169"/>
      <c r="B236" s="169"/>
      <c r="C236" s="169"/>
      <c r="D236" s="169"/>
      <c r="E236" s="169"/>
      <c r="F236" s="169"/>
      <c r="G236" s="87"/>
      <c r="H236" s="330"/>
      <c r="I236" s="330"/>
      <c r="J236" s="85"/>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row>
    <row r="237" spans="1:95" ht="16.5" customHeight="1">
      <c r="A237" s="169"/>
      <c r="B237" s="169"/>
      <c r="C237" s="169"/>
      <c r="D237" s="169"/>
      <c r="E237" s="169"/>
      <c r="F237" s="169"/>
      <c r="G237" s="87"/>
      <c r="H237" s="330"/>
      <c r="I237" s="330"/>
      <c r="J237" s="85"/>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row>
    <row r="238" spans="1:95" ht="16.5" customHeight="1">
      <c r="A238" s="169"/>
      <c r="B238" s="169"/>
      <c r="C238" s="169"/>
      <c r="D238" s="169"/>
      <c r="E238" s="169"/>
      <c r="F238" s="169"/>
      <c r="G238" s="87"/>
      <c r="H238" s="330"/>
      <c r="I238" s="330"/>
      <c r="J238" s="85"/>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row>
    <row r="239" spans="1:95" ht="16.5" customHeight="1">
      <c r="A239" s="169"/>
      <c r="B239" s="169"/>
      <c r="C239" s="169"/>
      <c r="D239" s="169"/>
      <c r="E239" s="169"/>
      <c r="F239" s="169"/>
      <c r="G239" s="87"/>
      <c r="H239" s="330"/>
      <c r="I239" s="330"/>
      <c r="J239" s="85"/>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row>
    <row r="240" spans="1:95" ht="16.5" customHeight="1">
      <c r="A240" s="169"/>
      <c r="B240" s="169"/>
      <c r="C240" s="169"/>
      <c r="D240" s="169"/>
      <c r="E240" s="169"/>
      <c r="F240" s="169"/>
      <c r="G240" s="87"/>
      <c r="H240" s="330"/>
      <c r="I240" s="330"/>
      <c r="J240" s="85"/>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row>
    <row r="241" spans="1:95" ht="16.5" customHeight="1">
      <c r="A241" s="169"/>
      <c r="B241" s="169"/>
      <c r="C241" s="169"/>
      <c r="D241" s="169"/>
      <c r="E241" s="169"/>
      <c r="F241" s="169"/>
      <c r="G241" s="87"/>
      <c r="H241" s="330"/>
      <c r="I241" s="330"/>
      <c r="J241" s="85"/>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row>
    <row r="242" spans="1:95" ht="16.5" customHeight="1">
      <c r="A242" s="169"/>
      <c r="B242" s="169"/>
      <c r="C242" s="169"/>
      <c r="D242" s="169"/>
      <c r="E242" s="169"/>
      <c r="F242" s="169"/>
      <c r="G242" s="87"/>
      <c r="H242" s="330"/>
      <c r="I242" s="330"/>
      <c r="J242" s="85"/>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row>
    <row r="243" spans="1:95" ht="16.5" customHeight="1">
      <c r="A243" s="169"/>
      <c r="B243" s="169"/>
      <c r="C243" s="169"/>
      <c r="D243" s="169"/>
      <c r="E243" s="169"/>
      <c r="F243" s="169"/>
      <c r="G243" s="87"/>
      <c r="H243" s="330"/>
      <c r="I243" s="330"/>
      <c r="J243" s="85"/>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row>
    <row r="244" spans="1:95" ht="16.5" customHeight="1">
      <c r="A244" s="169"/>
      <c r="B244" s="169"/>
      <c r="C244" s="169"/>
      <c r="D244" s="169"/>
      <c r="E244" s="169"/>
      <c r="F244" s="169"/>
      <c r="G244" s="87"/>
      <c r="H244" s="330"/>
      <c r="I244" s="330"/>
      <c r="J244" s="85"/>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row>
    <row r="245" spans="1:95" ht="16.5" customHeight="1">
      <c r="A245" s="169"/>
      <c r="B245" s="169"/>
      <c r="C245" s="169"/>
      <c r="D245" s="169"/>
      <c r="E245" s="169"/>
      <c r="F245" s="169"/>
      <c r="G245" s="87"/>
      <c r="H245" s="330"/>
      <c r="I245" s="330"/>
      <c r="J245" s="85"/>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row>
    <row r="246" spans="1:95" ht="16.5" customHeight="1">
      <c r="A246" s="169"/>
      <c r="B246" s="169"/>
      <c r="C246" s="169"/>
      <c r="D246" s="169"/>
      <c r="E246" s="169"/>
      <c r="F246" s="169"/>
      <c r="G246" s="87"/>
      <c r="H246" s="330"/>
      <c r="I246" s="330"/>
      <c r="J246" s="85"/>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row>
    <row r="247" spans="1:95" ht="16.5" customHeight="1">
      <c r="A247" s="169"/>
      <c r="B247" s="169"/>
      <c r="C247" s="169"/>
      <c r="D247" s="169"/>
      <c r="E247" s="169"/>
      <c r="F247" s="169"/>
      <c r="G247" s="87"/>
      <c r="H247" s="330"/>
      <c r="I247" s="330"/>
      <c r="J247" s="85"/>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row>
    <row r="248" spans="1:95" ht="16.5" customHeight="1">
      <c r="A248" s="169"/>
      <c r="B248" s="169"/>
      <c r="C248" s="169"/>
      <c r="D248" s="169"/>
      <c r="E248" s="169"/>
      <c r="F248" s="169"/>
      <c r="G248" s="87"/>
      <c r="H248" s="330"/>
      <c r="I248" s="330"/>
      <c r="J248" s="85"/>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row>
    <row r="249" spans="1:95" ht="16.5" customHeight="1">
      <c r="A249" s="169"/>
      <c r="B249" s="169"/>
      <c r="C249" s="169"/>
      <c r="D249" s="169"/>
      <c r="E249" s="169"/>
      <c r="F249" s="169"/>
      <c r="G249" s="87"/>
      <c r="H249" s="330"/>
      <c r="I249" s="330"/>
      <c r="J249" s="85"/>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row>
    <row r="250" spans="1:95" ht="16.5" customHeight="1">
      <c r="A250" s="169"/>
      <c r="B250" s="169"/>
      <c r="C250" s="169"/>
      <c r="D250" s="169"/>
      <c r="E250" s="169"/>
      <c r="F250" s="169"/>
      <c r="G250" s="87"/>
      <c r="H250" s="330"/>
      <c r="I250" s="330"/>
      <c r="J250" s="85"/>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row>
    <row r="251" spans="1:95" ht="16.5" customHeight="1">
      <c r="A251" s="169"/>
      <c r="B251" s="169"/>
      <c r="C251" s="169"/>
      <c r="D251" s="169"/>
      <c r="E251" s="169"/>
      <c r="F251" s="169"/>
      <c r="G251" s="87"/>
      <c r="H251" s="330"/>
      <c r="I251" s="330"/>
      <c r="J251" s="85"/>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row>
    <row r="252" spans="1:95" ht="16.5" customHeight="1">
      <c r="A252" s="169"/>
      <c r="B252" s="169"/>
      <c r="C252" s="169"/>
      <c r="D252" s="169"/>
      <c r="E252" s="169"/>
      <c r="F252" s="169"/>
      <c r="G252" s="87"/>
      <c r="H252" s="330"/>
      <c r="I252" s="330"/>
      <c r="J252" s="85"/>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row>
    <row r="253" spans="1:95" ht="16.5" customHeight="1">
      <c r="A253" s="169"/>
      <c r="B253" s="169"/>
      <c r="C253" s="169"/>
      <c r="D253" s="169"/>
      <c r="E253" s="169"/>
      <c r="F253" s="169"/>
      <c r="G253" s="87"/>
      <c r="H253" s="330"/>
      <c r="I253" s="330"/>
      <c r="J253" s="85"/>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row>
    <row r="254" spans="1:95" ht="16.5" customHeight="1">
      <c r="A254" s="169"/>
      <c r="B254" s="169"/>
      <c r="C254" s="169"/>
      <c r="D254" s="169"/>
      <c r="E254" s="169"/>
      <c r="F254" s="169"/>
      <c r="G254" s="87"/>
      <c r="H254" s="330"/>
      <c r="I254" s="330"/>
      <c r="J254" s="85"/>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row>
    <row r="255" spans="1:95" ht="16.5" customHeight="1">
      <c r="A255" s="169"/>
      <c r="B255" s="169"/>
      <c r="C255" s="169"/>
      <c r="D255" s="169"/>
      <c r="E255" s="169"/>
      <c r="F255" s="169"/>
      <c r="G255" s="87"/>
      <c r="H255" s="330"/>
      <c r="I255" s="330"/>
      <c r="J255" s="85"/>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row>
    <row r="256" spans="1:95" ht="16.5" customHeight="1">
      <c r="A256" s="169"/>
      <c r="B256" s="169"/>
      <c r="C256" s="169"/>
      <c r="D256" s="169"/>
      <c r="E256" s="169"/>
      <c r="F256" s="169"/>
      <c r="G256" s="87"/>
      <c r="H256" s="330"/>
      <c r="I256" s="330"/>
      <c r="J256" s="85"/>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row>
    <row r="257" spans="1:95" ht="16.5" customHeight="1">
      <c r="A257" s="169"/>
      <c r="B257" s="169"/>
      <c r="C257" s="169"/>
      <c r="D257" s="169"/>
      <c r="E257" s="169"/>
      <c r="F257" s="169"/>
      <c r="G257" s="87"/>
      <c r="H257" s="330"/>
      <c r="I257" s="330"/>
      <c r="J257" s="85"/>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row>
    <row r="258" spans="1:95" ht="16.5" customHeight="1">
      <c r="A258" s="169"/>
      <c r="B258" s="169"/>
      <c r="C258" s="169"/>
      <c r="D258" s="169"/>
      <c r="E258" s="169"/>
      <c r="F258" s="169"/>
      <c r="G258" s="87"/>
      <c r="H258" s="330"/>
      <c r="I258" s="330"/>
      <c r="J258" s="85"/>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row>
    <row r="259" spans="1:95" ht="16.5" customHeight="1">
      <c r="A259" s="169"/>
      <c r="B259" s="169"/>
      <c r="C259" s="169"/>
      <c r="D259" s="169"/>
      <c r="E259" s="169"/>
      <c r="F259" s="169"/>
      <c r="G259" s="87"/>
      <c r="H259" s="330"/>
      <c r="I259" s="330"/>
      <c r="J259" s="85"/>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row>
    <row r="260" spans="1:95" ht="16.5" customHeight="1">
      <c r="A260" s="169"/>
      <c r="B260" s="169"/>
      <c r="C260" s="169"/>
      <c r="D260" s="169"/>
      <c r="E260" s="169"/>
      <c r="F260" s="169"/>
      <c r="G260" s="87"/>
      <c r="H260" s="330"/>
      <c r="I260" s="330"/>
      <c r="J260" s="85"/>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row>
    <row r="261" spans="1:95" ht="16.5" customHeight="1">
      <c r="A261" s="169"/>
      <c r="B261" s="169"/>
      <c r="C261" s="169"/>
      <c r="D261" s="169"/>
      <c r="E261" s="169"/>
      <c r="F261" s="169"/>
      <c r="G261" s="87"/>
      <c r="H261" s="330"/>
      <c r="I261" s="330"/>
      <c r="J261" s="85"/>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row>
    <row r="262" spans="1:95" ht="16.5" customHeight="1">
      <c r="A262" s="169"/>
      <c r="B262" s="169"/>
      <c r="C262" s="169"/>
      <c r="D262" s="169"/>
      <c r="E262" s="169"/>
      <c r="F262" s="169"/>
      <c r="G262" s="87"/>
      <c r="H262" s="330"/>
      <c r="I262" s="330"/>
      <c r="J262" s="85"/>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row>
    <row r="263" spans="1:95" ht="16.5" customHeight="1">
      <c r="A263" s="169"/>
      <c r="B263" s="169"/>
      <c r="C263" s="169"/>
      <c r="D263" s="169"/>
      <c r="E263" s="169"/>
      <c r="F263" s="169"/>
      <c r="G263" s="87"/>
      <c r="H263" s="330"/>
      <c r="I263" s="330"/>
      <c r="J263" s="85"/>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row>
    <row r="264" spans="1:95" ht="16.5" customHeight="1">
      <c r="A264" s="169"/>
      <c r="B264" s="169"/>
      <c r="C264" s="169"/>
      <c r="D264" s="169"/>
      <c r="E264" s="169"/>
      <c r="F264" s="169"/>
      <c r="G264" s="87"/>
      <c r="H264" s="330"/>
      <c r="I264" s="330"/>
      <c r="J264" s="85"/>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row>
    <row r="265" spans="1:95" ht="16.5" customHeight="1">
      <c r="A265" s="169"/>
      <c r="B265" s="169"/>
      <c r="C265" s="169"/>
      <c r="D265" s="169"/>
      <c r="E265" s="169"/>
      <c r="F265" s="169"/>
      <c r="G265" s="87"/>
      <c r="H265" s="330"/>
      <c r="I265" s="330"/>
      <c r="J265" s="85"/>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row>
    <row r="266" spans="1:95" ht="16.5" customHeight="1">
      <c r="A266" s="169"/>
      <c r="B266" s="169"/>
      <c r="C266" s="169"/>
      <c r="D266" s="169"/>
      <c r="E266" s="169"/>
      <c r="F266" s="169"/>
      <c r="G266" s="87"/>
      <c r="H266" s="330"/>
      <c r="I266" s="330"/>
      <c r="J266" s="85"/>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row>
    <row r="267" spans="1:95" ht="16.5" customHeight="1">
      <c r="A267" s="169"/>
      <c r="B267" s="169"/>
      <c r="C267" s="169"/>
      <c r="D267" s="169"/>
      <c r="E267" s="169"/>
      <c r="F267" s="169"/>
      <c r="G267" s="87"/>
      <c r="H267" s="330"/>
      <c r="I267" s="330"/>
      <c r="J267" s="85"/>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row>
    <row r="268" spans="1:95" ht="16.5" customHeight="1">
      <c r="A268" s="169"/>
      <c r="B268" s="169"/>
      <c r="C268" s="169"/>
      <c r="D268" s="169"/>
      <c r="E268" s="169"/>
      <c r="F268" s="169"/>
      <c r="G268" s="87"/>
      <c r="H268" s="330"/>
      <c r="I268" s="330"/>
      <c r="J268" s="85"/>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row>
    <row r="269" spans="1:95" ht="16.5" customHeight="1">
      <c r="A269" s="169"/>
      <c r="B269" s="169"/>
      <c r="C269" s="169"/>
      <c r="D269" s="169"/>
      <c r="E269" s="169"/>
      <c r="F269" s="169"/>
      <c r="G269" s="87"/>
      <c r="H269" s="330"/>
      <c r="I269" s="330"/>
      <c r="J269" s="85"/>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row>
    <row r="270" spans="1:95" ht="16.5" customHeight="1">
      <c r="A270" s="169"/>
      <c r="B270" s="169"/>
      <c r="C270" s="169"/>
      <c r="D270" s="169"/>
      <c r="E270" s="169"/>
      <c r="F270" s="169"/>
      <c r="G270" s="87"/>
      <c r="H270" s="330"/>
      <c r="I270" s="330"/>
      <c r="J270" s="85"/>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row>
    <row r="271" spans="1:95" ht="16.5" customHeight="1">
      <c r="A271" s="169"/>
      <c r="B271" s="169"/>
      <c r="C271" s="169"/>
      <c r="D271" s="169"/>
      <c r="E271" s="169"/>
      <c r="F271" s="169"/>
      <c r="G271" s="87"/>
      <c r="H271" s="330"/>
      <c r="I271" s="330"/>
      <c r="J271" s="85"/>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row>
    <row r="272" spans="1:95" ht="16.5" customHeight="1">
      <c r="A272" s="169"/>
      <c r="B272" s="169"/>
      <c r="C272" s="169"/>
      <c r="D272" s="169"/>
      <c r="E272" s="169"/>
      <c r="F272" s="169"/>
      <c r="G272" s="87"/>
      <c r="H272" s="330"/>
      <c r="I272" s="330"/>
      <c r="J272" s="85"/>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row>
    <row r="273" spans="1:95" ht="16.5" customHeight="1">
      <c r="A273" s="169"/>
      <c r="B273" s="169"/>
      <c r="C273" s="169"/>
      <c r="D273" s="169"/>
      <c r="E273" s="169"/>
      <c r="F273" s="169"/>
      <c r="G273" s="87"/>
      <c r="H273" s="330"/>
      <c r="I273" s="330"/>
      <c r="J273" s="85"/>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row>
    <row r="274" spans="1:95" ht="16.5" customHeight="1">
      <c r="A274" s="169"/>
      <c r="B274" s="169"/>
      <c r="C274" s="169"/>
      <c r="D274" s="169"/>
      <c r="E274" s="169"/>
      <c r="F274" s="169"/>
      <c r="G274" s="87"/>
      <c r="H274" s="330"/>
      <c r="I274" s="330"/>
      <c r="J274" s="85"/>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row>
    <row r="275" spans="1:95" ht="16.5" customHeight="1">
      <c r="A275" s="169"/>
      <c r="B275" s="169"/>
      <c r="C275" s="169"/>
      <c r="D275" s="169"/>
      <c r="E275" s="169"/>
      <c r="F275" s="169"/>
      <c r="G275" s="87"/>
      <c r="H275" s="330"/>
      <c r="I275" s="330"/>
      <c r="J275" s="85"/>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row>
    <row r="276" spans="1:95" ht="16.5" customHeight="1">
      <c r="A276" s="169"/>
      <c r="B276" s="169"/>
      <c r="C276" s="169"/>
      <c r="D276" s="169"/>
      <c r="E276" s="169"/>
      <c r="F276" s="169"/>
      <c r="G276" s="87"/>
      <c r="H276" s="330"/>
      <c r="I276" s="330"/>
      <c r="J276" s="85"/>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row>
    <row r="277" spans="1:95" ht="16.5" customHeight="1">
      <c r="A277" s="169"/>
      <c r="B277" s="169"/>
      <c r="C277" s="169"/>
      <c r="D277" s="169"/>
      <c r="E277" s="169"/>
      <c r="F277" s="169"/>
      <c r="G277" s="87"/>
      <c r="H277" s="330"/>
      <c r="I277" s="330"/>
      <c r="J277" s="85"/>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row>
    <row r="278" spans="1:95" ht="16.5" customHeight="1">
      <c r="A278" s="169"/>
      <c r="B278" s="169"/>
      <c r="C278" s="169"/>
      <c r="D278" s="169"/>
      <c r="E278" s="169"/>
      <c r="F278" s="169"/>
      <c r="G278" s="87"/>
      <c r="H278" s="330"/>
      <c r="I278" s="330"/>
      <c r="J278" s="85"/>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row>
    <row r="279" spans="1:95" ht="16.5" customHeight="1">
      <c r="A279" s="169"/>
      <c r="B279" s="169"/>
      <c r="C279" s="169"/>
      <c r="D279" s="169"/>
      <c r="E279" s="169"/>
      <c r="F279" s="169"/>
      <c r="G279" s="87"/>
      <c r="H279" s="330"/>
      <c r="I279" s="330"/>
      <c r="J279" s="85"/>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row>
    <row r="280" spans="1:95" ht="16.5" customHeight="1">
      <c r="A280" s="169"/>
      <c r="B280" s="169"/>
      <c r="C280" s="169"/>
      <c r="D280" s="169"/>
      <c r="E280" s="169"/>
      <c r="F280" s="169"/>
      <c r="G280" s="87"/>
      <c r="H280" s="330"/>
      <c r="I280" s="330"/>
      <c r="J280" s="85"/>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row>
    <row r="281" spans="1:95" ht="16.5" customHeight="1">
      <c r="A281" s="169"/>
      <c r="B281" s="169"/>
      <c r="C281" s="169"/>
      <c r="D281" s="169"/>
      <c r="E281" s="169"/>
      <c r="F281" s="169"/>
      <c r="G281" s="87"/>
      <c r="H281" s="330"/>
      <c r="I281" s="330"/>
      <c r="J281" s="85"/>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row>
    <row r="282" spans="1:95" ht="16.5" customHeight="1">
      <c r="A282" s="169"/>
      <c r="B282" s="169"/>
      <c r="C282" s="169"/>
      <c r="D282" s="169"/>
      <c r="E282" s="169"/>
      <c r="F282" s="169"/>
      <c r="G282" s="87"/>
      <c r="H282" s="330"/>
      <c r="I282" s="330"/>
      <c r="J282" s="85"/>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row>
    <row r="283" spans="1:95" ht="16.5" customHeight="1">
      <c r="A283" s="169"/>
      <c r="B283" s="169"/>
      <c r="C283" s="169"/>
      <c r="D283" s="169"/>
      <c r="E283" s="169"/>
      <c r="F283" s="169"/>
      <c r="G283" s="87"/>
      <c r="H283" s="330"/>
      <c r="I283" s="330"/>
      <c r="J283" s="85"/>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row>
    <row r="284" spans="1:95" ht="16.5" customHeight="1">
      <c r="A284" s="169"/>
      <c r="B284" s="169"/>
      <c r="C284" s="169"/>
      <c r="D284" s="169"/>
      <c r="E284" s="169"/>
      <c r="F284" s="169"/>
      <c r="G284" s="87"/>
      <c r="H284" s="330"/>
      <c r="I284" s="330"/>
      <c r="J284" s="85"/>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row>
    <row r="285" spans="1:95" ht="16.5" customHeight="1">
      <c r="A285" s="169"/>
      <c r="B285" s="169"/>
      <c r="C285" s="169"/>
      <c r="D285" s="169"/>
      <c r="E285" s="169"/>
      <c r="F285" s="169"/>
      <c r="G285" s="87"/>
      <c r="H285" s="330"/>
      <c r="I285" s="330"/>
      <c r="J285" s="85"/>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row>
    <row r="286" spans="1:95" ht="16.5" customHeight="1">
      <c r="A286" s="169"/>
      <c r="B286" s="169"/>
      <c r="C286" s="169"/>
      <c r="D286" s="169"/>
      <c r="E286" s="169"/>
      <c r="F286" s="169"/>
      <c r="G286" s="87"/>
      <c r="H286" s="330"/>
      <c r="I286" s="330"/>
      <c r="J286" s="85"/>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row>
    <row r="287" spans="1:95" ht="16.5" customHeight="1">
      <c r="A287" s="169"/>
      <c r="B287" s="169"/>
      <c r="C287" s="169"/>
      <c r="D287" s="169"/>
      <c r="E287" s="169"/>
      <c r="F287" s="169"/>
      <c r="G287" s="87"/>
      <c r="H287" s="330"/>
      <c r="I287" s="330"/>
      <c r="J287" s="85"/>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c r="CO287" s="87"/>
      <c r="CP287" s="87"/>
      <c r="CQ287" s="87"/>
    </row>
    <row r="288" spans="1:95" ht="16.5" customHeight="1">
      <c r="A288" s="169"/>
      <c r="B288" s="169"/>
      <c r="C288" s="169"/>
      <c r="D288" s="169"/>
      <c r="E288" s="169"/>
      <c r="F288" s="169"/>
      <c r="G288" s="87"/>
      <c r="H288" s="330"/>
      <c r="I288" s="330"/>
      <c r="J288" s="85"/>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7"/>
      <c r="CC288" s="87"/>
      <c r="CD288" s="87"/>
      <c r="CE288" s="87"/>
      <c r="CF288" s="87"/>
      <c r="CG288" s="87"/>
      <c r="CH288" s="87"/>
      <c r="CI288" s="87"/>
      <c r="CJ288" s="87"/>
      <c r="CK288" s="87"/>
      <c r="CL288" s="87"/>
      <c r="CM288" s="87"/>
      <c r="CN288" s="87"/>
      <c r="CO288" s="87"/>
      <c r="CP288" s="87"/>
      <c r="CQ288" s="87"/>
    </row>
    <row r="289" spans="1:95" ht="16.5" customHeight="1">
      <c r="A289" s="169"/>
      <c r="B289" s="169"/>
      <c r="C289" s="169"/>
      <c r="D289" s="169"/>
      <c r="E289" s="169"/>
      <c r="F289" s="169"/>
      <c r="G289" s="87"/>
      <c r="H289" s="330"/>
      <c r="I289" s="330"/>
      <c r="J289" s="85"/>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7"/>
      <c r="CC289" s="87"/>
      <c r="CD289" s="87"/>
      <c r="CE289" s="87"/>
      <c r="CF289" s="87"/>
      <c r="CG289" s="87"/>
      <c r="CH289" s="87"/>
      <c r="CI289" s="87"/>
      <c r="CJ289" s="87"/>
      <c r="CK289" s="87"/>
      <c r="CL289" s="87"/>
      <c r="CM289" s="87"/>
      <c r="CN289" s="87"/>
      <c r="CO289" s="87"/>
      <c r="CP289" s="87"/>
      <c r="CQ289" s="87"/>
    </row>
    <row r="290" spans="1:95" ht="16.5" customHeight="1">
      <c r="A290" s="169"/>
      <c r="B290" s="169"/>
      <c r="C290" s="169"/>
      <c r="D290" s="169"/>
      <c r="E290" s="169"/>
      <c r="F290" s="169"/>
      <c r="G290" s="87"/>
      <c r="H290" s="330"/>
      <c r="I290" s="330"/>
      <c r="J290" s="85"/>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row>
    <row r="291" spans="1:95" ht="16.5" customHeight="1">
      <c r="A291" s="169"/>
      <c r="B291" s="169"/>
      <c r="C291" s="169"/>
      <c r="D291" s="169"/>
      <c r="E291" s="169"/>
      <c r="F291" s="169"/>
      <c r="G291" s="87"/>
      <c r="H291" s="330"/>
      <c r="I291" s="330"/>
      <c r="J291" s="85"/>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c r="CI291" s="87"/>
      <c r="CJ291" s="87"/>
      <c r="CK291" s="87"/>
      <c r="CL291" s="87"/>
      <c r="CM291" s="87"/>
      <c r="CN291" s="87"/>
      <c r="CO291" s="87"/>
      <c r="CP291" s="87"/>
      <c r="CQ291" s="87"/>
    </row>
    <row r="292" spans="1:95" ht="16.5" customHeight="1">
      <c r="A292" s="169"/>
      <c r="B292" s="169"/>
      <c r="C292" s="169"/>
      <c r="D292" s="169"/>
      <c r="E292" s="169"/>
      <c r="F292" s="169"/>
      <c r="G292" s="87"/>
      <c r="H292" s="330"/>
      <c r="I292" s="330"/>
      <c r="J292" s="85"/>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c r="CO292" s="87"/>
      <c r="CP292" s="87"/>
      <c r="CQ292" s="87"/>
    </row>
    <row r="293" spans="1:95" ht="16.5" customHeight="1">
      <c r="A293" s="169"/>
      <c r="B293" s="169"/>
      <c r="C293" s="169"/>
      <c r="D293" s="169"/>
      <c r="E293" s="169"/>
      <c r="F293" s="169"/>
      <c r="G293" s="87"/>
      <c r="H293" s="330"/>
      <c r="I293" s="330"/>
      <c r="J293" s="85"/>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c r="CI293" s="87"/>
      <c r="CJ293" s="87"/>
      <c r="CK293" s="87"/>
      <c r="CL293" s="87"/>
      <c r="CM293" s="87"/>
      <c r="CN293" s="87"/>
      <c r="CO293" s="87"/>
      <c r="CP293" s="87"/>
      <c r="CQ293" s="87"/>
    </row>
    <row r="294" spans="1:95" ht="16.5" customHeight="1">
      <c r="A294" s="169"/>
      <c r="B294" s="169"/>
      <c r="C294" s="169"/>
      <c r="D294" s="169"/>
      <c r="E294" s="169"/>
      <c r="F294" s="169"/>
      <c r="G294" s="87"/>
      <c r="H294" s="330"/>
      <c r="I294" s="330"/>
      <c r="J294" s="85"/>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c r="CI294" s="87"/>
      <c r="CJ294" s="87"/>
      <c r="CK294" s="87"/>
      <c r="CL294" s="87"/>
      <c r="CM294" s="87"/>
      <c r="CN294" s="87"/>
      <c r="CO294" s="87"/>
      <c r="CP294" s="87"/>
      <c r="CQ294" s="87"/>
    </row>
    <row r="295" spans="1:95" ht="16.5" customHeight="1">
      <c r="A295" s="169"/>
      <c r="B295" s="169"/>
      <c r="C295" s="169"/>
      <c r="D295" s="169"/>
      <c r="E295" s="169"/>
      <c r="F295" s="169"/>
      <c r="G295" s="87"/>
      <c r="H295" s="330"/>
      <c r="I295" s="330"/>
      <c r="J295" s="85"/>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c r="CO295" s="87"/>
      <c r="CP295" s="87"/>
      <c r="CQ295" s="87"/>
    </row>
    <row r="296" spans="1:95" ht="16.5" customHeight="1">
      <c r="A296" s="169"/>
      <c r="B296" s="169"/>
      <c r="C296" s="169"/>
      <c r="D296" s="169"/>
      <c r="E296" s="169"/>
      <c r="F296" s="169"/>
      <c r="G296" s="87"/>
      <c r="H296" s="330"/>
      <c r="I296" s="330"/>
      <c r="J296" s="85"/>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row>
    <row r="297" spans="1:95" ht="16.5" customHeight="1">
      <c r="A297" s="169"/>
      <c r="B297" s="169"/>
      <c r="C297" s="169"/>
      <c r="D297" s="169"/>
      <c r="E297" s="169"/>
      <c r="F297" s="169"/>
      <c r="G297" s="87"/>
      <c r="H297" s="330"/>
      <c r="I297" s="330"/>
      <c r="J297" s="85"/>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c r="CO297" s="87"/>
      <c r="CP297" s="87"/>
      <c r="CQ297" s="87"/>
    </row>
    <row r="298" spans="1:95" ht="16.5" customHeight="1">
      <c r="A298" s="169"/>
      <c r="B298" s="169"/>
      <c r="C298" s="169"/>
      <c r="D298" s="169"/>
      <c r="E298" s="169"/>
      <c r="F298" s="169"/>
      <c r="G298" s="87"/>
      <c r="H298" s="330"/>
      <c r="I298" s="330"/>
      <c r="J298" s="85"/>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7"/>
      <c r="CC298" s="87"/>
      <c r="CD298" s="87"/>
      <c r="CE298" s="87"/>
      <c r="CF298" s="87"/>
      <c r="CG298" s="87"/>
      <c r="CH298" s="87"/>
      <c r="CI298" s="87"/>
      <c r="CJ298" s="87"/>
      <c r="CK298" s="87"/>
      <c r="CL298" s="87"/>
      <c r="CM298" s="87"/>
      <c r="CN298" s="87"/>
      <c r="CO298" s="87"/>
      <c r="CP298" s="87"/>
      <c r="CQ298" s="87"/>
    </row>
    <row r="299" spans="1:95" ht="16.5" customHeight="1">
      <c r="A299" s="169"/>
      <c r="B299" s="169"/>
      <c r="C299" s="169"/>
      <c r="D299" s="169"/>
      <c r="E299" s="169"/>
      <c r="F299" s="169"/>
      <c r="G299" s="87"/>
      <c r="H299" s="330"/>
      <c r="I299" s="330"/>
      <c r="J299" s="85"/>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7"/>
      <c r="CC299" s="87"/>
      <c r="CD299" s="87"/>
      <c r="CE299" s="87"/>
      <c r="CF299" s="87"/>
      <c r="CG299" s="87"/>
      <c r="CH299" s="87"/>
      <c r="CI299" s="87"/>
      <c r="CJ299" s="87"/>
      <c r="CK299" s="87"/>
      <c r="CL299" s="87"/>
      <c r="CM299" s="87"/>
      <c r="CN299" s="87"/>
      <c r="CO299" s="87"/>
      <c r="CP299" s="87"/>
      <c r="CQ299" s="87"/>
    </row>
    <row r="300" spans="1:95" ht="16.5" customHeight="1">
      <c r="A300" s="169"/>
      <c r="B300" s="169"/>
      <c r="C300" s="169"/>
      <c r="D300" s="169"/>
      <c r="E300" s="169"/>
      <c r="F300" s="169"/>
      <c r="G300" s="87"/>
      <c r="H300" s="330"/>
      <c r="I300" s="330"/>
      <c r="J300" s="85"/>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7"/>
      <c r="CC300" s="87"/>
      <c r="CD300" s="87"/>
      <c r="CE300" s="87"/>
      <c r="CF300" s="87"/>
      <c r="CG300" s="87"/>
      <c r="CH300" s="87"/>
      <c r="CI300" s="87"/>
      <c r="CJ300" s="87"/>
      <c r="CK300" s="87"/>
      <c r="CL300" s="87"/>
      <c r="CM300" s="87"/>
      <c r="CN300" s="87"/>
      <c r="CO300" s="87"/>
      <c r="CP300" s="87"/>
      <c r="CQ300" s="87"/>
    </row>
    <row r="301" spans="1:95" ht="16.5" customHeight="1">
      <c r="A301" s="169"/>
      <c r="B301" s="169"/>
      <c r="C301" s="169"/>
      <c r="D301" s="169"/>
      <c r="E301" s="169"/>
      <c r="F301" s="169"/>
      <c r="G301" s="87"/>
      <c r="H301" s="330"/>
      <c r="I301" s="330"/>
      <c r="J301" s="85"/>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c r="CO301" s="87"/>
      <c r="CP301" s="87"/>
      <c r="CQ301" s="87"/>
    </row>
    <row r="302" spans="1:95" ht="16.5" customHeight="1">
      <c r="A302" s="169"/>
      <c r="B302" s="169"/>
      <c r="C302" s="169"/>
      <c r="D302" s="169"/>
      <c r="E302" s="169"/>
      <c r="F302" s="169"/>
      <c r="G302" s="87"/>
      <c r="H302" s="330"/>
      <c r="I302" s="330"/>
      <c r="J302" s="85"/>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7"/>
      <c r="CC302" s="87"/>
      <c r="CD302" s="87"/>
      <c r="CE302" s="87"/>
      <c r="CF302" s="87"/>
      <c r="CG302" s="87"/>
      <c r="CH302" s="87"/>
      <c r="CI302" s="87"/>
      <c r="CJ302" s="87"/>
      <c r="CK302" s="87"/>
      <c r="CL302" s="87"/>
      <c r="CM302" s="87"/>
      <c r="CN302" s="87"/>
      <c r="CO302" s="87"/>
      <c r="CP302" s="87"/>
      <c r="CQ302" s="87"/>
    </row>
    <row r="303" spans="1:95" ht="16.5" customHeight="1">
      <c r="A303" s="169"/>
      <c r="B303" s="169"/>
      <c r="C303" s="169"/>
      <c r="D303" s="169"/>
      <c r="E303" s="169"/>
      <c r="F303" s="169"/>
      <c r="G303" s="87"/>
      <c r="H303" s="330"/>
      <c r="I303" s="330"/>
      <c r="J303" s="85"/>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c r="CO303" s="87"/>
      <c r="CP303" s="87"/>
      <c r="CQ303" s="87"/>
    </row>
    <row r="304" spans="1:95" ht="16.5" customHeight="1">
      <c r="A304" s="169"/>
      <c r="B304" s="169"/>
      <c r="C304" s="169"/>
      <c r="D304" s="169"/>
      <c r="E304" s="169"/>
      <c r="F304" s="169"/>
      <c r="G304" s="87"/>
      <c r="H304" s="330"/>
      <c r="I304" s="330"/>
      <c r="J304" s="85"/>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row>
    <row r="305" spans="1:95" ht="16.5" customHeight="1">
      <c r="A305" s="169"/>
      <c r="B305" s="169"/>
      <c r="C305" s="169"/>
      <c r="D305" s="169"/>
      <c r="E305" s="169"/>
      <c r="F305" s="169"/>
      <c r="G305" s="87"/>
      <c r="H305" s="330"/>
      <c r="I305" s="330"/>
      <c r="J305" s="85"/>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c r="CO305" s="87"/>
      <c r="CP305" s="87"/>
      <c r="CQ305" s="87"/>
    </row>
    <row r="306" spans="1:95" ht="16.5" customHeight="1">
      <c r="A306" s="169"/>
      <c r="B306" s="169"/>
      <c r="C306" s="169"/>
      <c r="D306" s="169"/>
      <c r="E306" s="169"/>
      <c r="F306" s="169"/>
      <c r="G306" s="87"/>
      <c r="H306" s="330"/>
      <c r="I306" s="330"/>
      <c r="J306" s="85"/>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c r="CO306" s="87"/>
      <c r="CP306" s="87"/>
      <c r="CQ306" s="87"/>
    </row>
    <row r="307" spans="1:95" ht="16.5" customHeight="1">
      <c r="A307" s="169"/>
      <c r="B307" s="169"/>
      <c r="C307" s="169"/>
      <c r="D307" s="169"/>
      <c r="E307" s="169"/>
      <c r="F307" s="169"/>
      <c r="G307" s="87"/>
      <c r="H307" s="330"/>
      <c r="I307" s="330"/>
      <c r="J307" s="85"/>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7"/>
      <c r="CC307" s="87"/>
      <c r="CD307" s="87"/>
      <c r="CE307" s="87"/>
      <c r="CF307" s="87"/>
      <c r="CG307" s="87"/>
      <c r="CH307" s="87"/>
      <c r="CI307" s="87"/>
      <c r="CJ307" s="87"/>
      <c r="CK307" s="87"/>
      <c r="CL307" s="87"/>
      <c r="CM307" s="87"/>
      <c r="CN307" s="87"/>
      <c r="CO307" s="87"/>
      <c r="CP307" s="87"/>
      <c r="CQ307" s="87"/>
    </row>
    <row r="308" spans="1:95" ht="16.5" customHeight="1">
      <c r="A308" s="169"/>
      <c r="B308" s="169"/>
      <c r="C308" s="169"/>
      <c r="D308" s="169"/>
      <c r="E308" s="169"/>
      <c r="F308" s="169"/>
      <c r="G308" s="87"/>
      <c r="H308" s="330"/>
      <c r="I308" s="330"/>
      <c r="J308" s="85"/>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row>
    <row r="309" spans="1:95" ht="16.5" customHeight="1">
      <c r="A309" s="169"/>
      <c r="B309" s="169"/>
      <c r="C309" s="169"/>
      <c r="D309" s="169"/>
      <c r="E309" s="169"/>
      <c r="F309" s="169"/>
      <c r="G309" s="87"/>
      <c r="H309" s="330"/>
      <c r="I309" s="330"/>
      <c r="J309" s="85"/>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c r="CO309" s="87"/>
      <c r="CP309" s="87"/>
      <c r="CQ309" s="87"/>
    </row>
    <row r="310" spans="1:95" ht="16.5" customHeight="1">
      <c r="A310" s="169"/>
      <c r="B310" s="169"/>
      <c r="C310" s="169"/>
      <c r="D310" s="169"/>
      <c r="E310" s="169"/>
      <c r="F310" s="169"/>
      <c r="G310" s="87"/>
      <c r="H310" s="330"/>
      <c r="I310" s="330"/>
      <c r="J310" s="85"/>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c r="CO310" s="87"/>
      <c r="CP310" s="87"/>
      <c r="CQ310" s="87"/>
    </row>
    <row r="311" spans="1:95" ht="16.5" customHeight="1">
      <c r="A311" s="169"/>
      <c r="B311" s="169"/>
      <c r="C311" s="169"/>
      <c r="D311" s="169"/>
      <c r="E311" s="169"/>
      <c r="F311" s="169"/>
      <c r="G311" s="87"/>
      <c r="H311" s="330"/>
      <c r="I311" s="330"/>
      <c r="J311" s="85"/>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row>
    <row r="312" spans="1:95" ht="16.5" customHeight="1">
      <c r="A312" s="169"/>
      <c r="B312" s="169"/>
      <c r="C312" s="169"/>
      <c r="D312" s="169"/>
      <c r="E312" s="169"/>
      <c r="F312" s="169"/>
      <c r="G312" s="87"/>
      <c r="H312" s="330"/>
      <c r="I312" s="330"/>
      <c r="J312" s="85"/>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row>
    <row r="313" spans="1:95" ht="16.5" customHeight="1">
      <c r="A313" s="169"/>
      <c r="B313" s="169"/>
      <c r="C313" s="169"/>
      <c r="D313" s="169"/>
      <c r="E313" s="169"/>
      <c r="F313" s="169"/>
      <c r="G313" s="87"/>
      <c r="H313" s="330"/>
      <c r="I313" s="330"/>
      <c r="J313" s="85"/>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7"/>
      <c r="CD313" s="87"/>
      <c r="CE313" s="87"/>
      <c r="CF313" s="87"/>
      <c r="CG313" s="87"/>
      <c r="CH313" s="87"/>
      <c r="CI313" s="87"/>
      <c r="CJ313" s="87"/>
      <c r="CK313" s="87"/>
      <c r="CL313" s="87"/>
      <c r="CM313" s="87"/>
      <c r="CN313" s="87"/>
      <c r="CO313" s="87"/>
      <c r="CP313" s="87"/>
      <c r="CQ313" s="87"/>
    </row>
    <row r="314" spans="1:95" ht="15" customHeight="1">
      <c r="A314" s="169"/>
      <c r="B314" s="169"/>
      <c r="C314" s="169"/>
      <c r="D314" s="169"/>
      <c r="E314" s="169"/>
      <c r="F314" s="169"/>
      <c r="G314" s="87"/>
      <c r="H314" s="330"/>
      <c r="I314" s="330"/>
      <c r="J314" s="85"/>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row>
    <row r="315" spans="1:95" ht="15" customHeight="1">
      <c r="A315" s="169"/>
      <c r="B315" s="169"/>
      <c r="C315" s="169"/>
      <c r="D315" s="169"/>
      <c r="E315" s="169"/>
      <c r="F315" s="169"/>
      <c r="G315" s="87"/>
      <c r="H315" s="330"/>
      <c r="I315" s="330"/>
      <c r="J315" s="85"/>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row>
    <row r="316" spans="1:95" ht="15" customHeight="1">
      <c r="A316" s="169"/>
      <c r="B316" s="169"/>
      <c r="C316" s="169"/>
      <c r="D316" s="169"/>
      <c r="E316" s="169"/>
      <c r="F316" s="169"/>
      <c r="G316" s="87"/>
      <c r="H316" s="330"/>
      <c r="I316" s="330"/>
      <c r="J316" s="85"/>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row>
    <row r="317" spans="1:95" ht="15" customHeight="1">
      <c r="A317" s="169"/>
      <c r="B317" s="169"/>
      <c r="C317" s="169"/>
      <c r="D317" s="169"/>
      <c r="E317" s="169"/>
      <c r="F317" s="169"/>
      <c r="G317" s="87"/>
      <c r="H317" s="330"/>
      <c r="I317" s="330"/>
      <c r="J317" s="85"/>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row>
    <row r="318" spans="1:95" ht="15" customHeight="1">
      <c r="A318" s="169"/>
      <c r="B318" s="169"/>
      <c r="C318" s="169"/>
      <c r="D318" s="169"/>
      <c r="E318" s="169"/>
      <c r="F318" s="169"/>
      <c r="G318" s="87"/>
      <c r="H318" s="330"/>
      <c r="I318" s="330"/>
      <c r="J318" s="85"/>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row>
    <row r="319" spans="1:95" ht="15" customHeight="1">
      <c r="A319" s="169"/>
      <c r="B319" s="169"/>
      <c r="C319" s="169"/>
      <c r="D319" s="169"/>
      <c r="E319" s="169"/>
      <c r="F319" s="169"/>
      <c r="G319" s="87"/>
      <c r="H319" s="330"/>
      <c r="I319" s="330"/>
      <c r="J319" s="85"/>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row>
    <row r="320" spans="1:95" ht="15" customHeight="1">
      <c r="A320" s="169"/>
      <c r="B320" s="169"/>
      <c r="C320" s="169"/>
      <c r="D320" s="169"/>
      <c r="E320" s="169"/>
      <c r="F320" s="169"/>
      <c r="G320" s="87"/>
      <c r="H320" s="330"/>
      <c r="I320" s="330"/>
      <c r="J320" s="85"/>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row>
    <row r="321" spans="1:74" ht="15" customHeight="1">
      <c r="A321" s="169"/>
      <c r="B321" s="169"/>
      <c r="C321" s="169"/>
      <c r="D321" s="169"/>
      <c r="E321" s="169"/>
      <c r="F321" s="169"/>
      <c r="G321" s="87"/>
      <c r="H321" s="330"/>
      <c r="I321" s="330"/>
      <c r="J321" s="85"/>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row>
    <row r="322" spans="1:74" ht="15" customHeight="1">
      <c r="A322" s="169"/>
      <c r="B322" s="169"/>
      <c r="C322" s="169"/>
      <c r="D322" s="169"/>
      <c r="E322" s="169"/>
      <c r="F322" s="169"/>
      <c r="G322" s="87"/>
      <c r="H322" s="330"/>
      <c r="I322" s="330"/>
      <c r="J322" s="85"/>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row>
    <row r="323" spans="1:74" ht="15" customHeight="1">
      <c r="A323" s="169"/>
      <c r="B323" s="169"/>
      <c r="C323" s="169"/>
      <c r="D323" s="169"/>
      <c r="E323" s="169"/>
      <c r="F323" s="169"/>
      <c r="G323" s="87"/>
      <c r="H323" s="330"/>
      <c r="I323" s="330"/>
      <c r="J323" s="85"/>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row>
    <row r="324" spans="1:74" ht="15" customHeight="1">
      <c r="A324" s="169"/>
      <c r="B324" s="169"/>
      <c r="C324" s="169"/>
      <c r="D324" s="169"/>
      <c r="E324" s="169"/>
      <c r="F324" s="169"/>
      <c r="G324" s="87"/>
      <c r="H324" s="330"/>
      <c r="I324" s="330"/>
      <c r="J324" s="85"/>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row>
    <row r="325" spans="1:74" ht="15" customHeight="1">
      <c r="A325" s="169"/>
      <c r="B325" s="169"/>
      <c r="C325" s="169"/>
      <c r="D325" s="169"/>
      <c r="E325" s="169"/>
      <c r="F325" s="169"/>
      <c r="G325" s="87"/>
      <c r="H325" s="330"/>
      <c r="I325" s="330"/>
      <c r="J325" s="85"/>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row>
  </sheetData>
  <autoFilter ref="A8:CQ119"/>
  <mergeCells count="1164">
    <mergeCell ref="BO34:BO35"/>
    <mergeCell ref="BP34:BP35"/>
    <mergeCell ref="BQ34:BQ35"/>
    <mergeCell ref="BR34:BR35"/>
    <mergeCell ref="BS34:BS35"/>
    <mergeCell ref="BT34:BT35"/>
    <mergeCell ref="BU34:BU35"/>
    <mergeCell ref="BV34:BV35"/>
    <mergeCell ref="A34:A35"/>
    <mergeCell ref="BS114:BS117"/>
    <mergeCell ref="BT114:BT117"/>
    <mergeCell ref="BU114:BU117"/>
    <mergeCell ref="BV114:BV117"/>
    <mergeCell ref="BW114:BW117"/>
    <mergeCell ref="BL114:BL117"/>
    <mergeCell ref="BM114:BM117"/>
    <mergeCell ref="BN114:BN117"/>
    <mergeCell ref="BP114:BP117"/>
    <mergeCell ref="BQ114:BQ117"/>
    <mergeCell ref="BR114:BR117"/>
    <mergeCell ref="AH114:AH117"/>
    <mergeCell ref="AI114:AI117"/>
    <mergeCell ref="AJ114:AJ117"/>
    <mergeCell ref="BI114:BI117"/>
    <mergeCell ref="BJ114:BJ117"/>
    <mergeCell ref="BK114:BK117"/>
    <mergeCell ref="AB114:AB117"/>
    <mergeCell ref="AC114:AC117"/>
    <mergeCell ref="AD114:AD117"/>
    <mergeCell ref="AE114:AE117"/>
    <mergeCell ref="AF114:AF117"/>
    <mergeCell ref="AG114:AG117"/>
    <mergeCell ref="V114:V117"/>
    <mergeCell ref="W114:W117"/>
    <mergeCell ref="X114:X117"/>
    <mergeCell ref="Y114:Y117"/>
    <mergeCell ref="Z114:Z117"/>
    <mergeCell ref="AA114:AA117"/>
    <mergeCell ref="P114:P117"/>
    <mergeCell ref="Q114:Q117"/>
    <mergeCell ref="R114:R117"/>
    <mergeCell ref="S114:S117"/>
    <mergeCell ref="T114:T117"/>
    <mergeCell ref="U114:U117"/>
    <mergeCell ref="J114:J117"/>
    <mergeCell ref="K114:K117"/>
    <mergeCell ref="L114:L117"/>
    <mergeCell ref="M114:M117"/>
    <mergeCell ref="N114:N117"/>
    <mergeCell ref="O114:O117"/>
    <mergeCell ref="BL110:BL113"/>
    <mergeCell ref="BM110:BM113"/>
    <mergeCell ref="A114:A117"/>
    <mergeCell ref="B114:B117"/>
    <mergeCell ref="C114:C117"/>
    <mergeCell ref="D114:D117"/>
    <mergeCell ref="E114:E117"/>
    <mergeCell ref="F114:F117"/>
    <mergeCell ref="G114:G117"/>
    <mergeCell ref="H114:H117"/>
    <mergeCell ref="AH110:AH113"/>
    <mergeCell ref="AI110:AI113"/>
    <mergeCell ref="AJ110:AJ113"/>
    <mergeCell ref="BI110:BI113"/>
    <mergeCell ref="BJ110:BJ113"/>
    <mergeCell ref="BK110:BK113"/>
    <mergeCell ref="AA110:AA113"/>
    <mergeCell ref="AB110:AB113"/>
    <mergeCell ref="AC110:AC113"/>
    <mergeCell ref="AD110:AD113"/>
    <mergeCell ref="AE110:AE113"/>
    <mergeCell ref="AF110:AF113"/>
    <mergeCell ref="U110:U113"/>
    <mergeCell ref="V110:V113"/>
    <mergeCell ref="W110:W113"/>
    <mergeCell ref="X110:X113"/>
    <mergeCell ref="Y110:Y113"/>
    <mergeCell ref="Z110:Z113"/>
    <mergeCell ref="O110:O113"/>
    <mergeCell ref="P110:P113"/>
    <mergeCell ref="Q110:Q113"/>
    <mergeCell ref="R110:R113"/>
    <mergeCell ref="S110:S113"/>
    <mergeCell ref="T110:T113"/>
    <mergeCell ref="H110:H113"/>
    <mergeCell ref="J110:J113"/>
    <mergeCell ref="K110:K113"/>
    <mergeCell ref="L110:L113"/>
    <mergeCell ref="M110:M113"/>
    <mergeCell ref="N110:N113"/>
    <mergeCell ref="BK107:BK109"/>
    <mergeCell ref="BL107:BL109"/>
    <mergeCell ref="BM107:BM109"/>
    <mergeCell ref="H107:H109"/>
    <mergeCell ref="J107:J109"/>
    <mergeCell ref="K107:K109"/>
    <mergeCell ref="L107:L109"/>
    <mergeCell ref="M107:M109"/>
    <mergeCell ref="A110:A113"/>
    <mergeCell ref="B110:B113"/>
    <mergeCell ref="C110:C113"/>
    <mergeCell ref="D110:D113"/>
    <mergeCell ref="E110:E113"/>
    <mergeCell ref="F110:F113"/>
    <mergeCell ref="G110:G113"/>
    <mergeCell ref="AF107:AF109"/>
    <mergeCell ref="AH107:AH109"/>
    <mergeCell ref="AI107:AI109"/>
    <mergeCell ref="AJ107:AJ109"/>
    <mergeCell ref="BI107:BI109"/>
    <mergeCell ref="BJ107:BJ109"/>
    <mergeCell ref="Z107:Z109"/>
    <mergeCell ref="AA107:AA109"/>
    <mergeCell ref="AB107:AB109"/>
    <mergeCell ref="AC107:AC109"/>
    <mergeCell ref="AD107:AD109"/>
    <mergeCell ref="AE107:AE109"/>
    <mergeCell ref="T107:T109"/>
    <mergeCell ref="U107:U109"/>
    <mergeCell ref="V107:V109"/>
    <mergeCell ref="W107:W109"/>
    <mergeCell ref="X107:X109"/>
    <mergeCell ref="Y107:Y109"/>
    <mergeCell ref="N107:N109"/>
    <mergeCell ref="O107:O109"/>
    <mergeCell ref="P107:P109"/>
    <mergeCell ref="Q107:Q109"/>
    <mergeCell ref="R107:R109"/>
    <mergeCell ref="S107:S109"/>
    <mergeCell ref="G107:G109"/>
    <mergeCell ref="A107:A109"/>
    <mergeCell ref="B107:B109"/>
    <mergeCell ref="C107:C109"/>
    <mergeCell ref="D107:D109"/>
    <mergeCell ref="E107:E109"/>
    <mergeCell ref="F107:F109"/>
    <mergeCell ref="BH103:BH106"/>
    <mergeCell ref="BI103:BI106"/>
    <mergeCell ref="BJ103:BJ106"/>
    <mergeCell ref="BK103:BK106"/>
    <mergeCell ref="BL103:BL106"/>
    <mergeCell ref="BM103:BM106"/>
    <mergeCell ref="AF103:AF106"/>
    <mergeCell ref="AH103:AH106"/>
    <mergeCell ref="AI103:AI106"/>
    <mergeCell ref="AJ103:AJ106"/>
    <mergeCell ref="BF103:BF106"/>
    <mergeCell ref="BG103:BG106"/>
    <mergeCell ref="Z103:Z106"/>
    <mergeCell ref="AA103:AA106"/>
    <mergeCell ref="AB103:AB106"/>
    <mergeCell ref="AC103:AC106"/>
    <mergeCell ref="AD103:AD106"/>
    <mergeCell ref="AE103:AE106"/>
    <mergeCell ref="T103:T106"/>
    <mergeCell ref="U103:U106"/>
    <mergeCell ref="V103:V106"/>
    <mergeCell ref="W103:W106"/>
    <mergeCell ref="X103:X106"/>
    <mergeCell ref="Y103:Y106"/>
    <mergeCell ref="N103:N106"/>
    <mergeCell ref="O103:O106"/>
    <mergeCell ref="P103:P106"/>
    <mergeCell ref="Q103:Q106"/>
    <mergeCell ref="R103:R106"/>
    <mergeCell ref="S103:S106"/>
    <mergeCell ref="G103:G106"/>
    <mergeCell ref="H103:H106"/>
    <mergeCell ref="J103:J106"/>
    <mergeCell ref="K103:K106"/>
    <mergeCell ref="L103:L106"/>
    <mergeCell ref="M103:M106"/>
    <mergeCell ref="BJ99:BJ102"/>
    <mergeCell ref="BK99:BK102"/>
    <mergeCell ref="BL99:BL102"/>
    <mergeCell ref="BM99:BM102"/>
    <mergeCell ref="A103:A106"/>
    <mergeCell ref="B103:B106"/>
    <mergeCell ref="C103:C106"/>
    <mergeCell ref="D103:D106"/>
    <mergeCell ref="E103:E106"/>
    <mergeCell ref="F103:F106"/>
    <mergeCell ref="AI99:AI102"/>
    <mergeCell ref="AJ99:AJ102"/>
    <mergeCell ref="BF99:BF102"/>
    <mergeCell ref="BG99:BG102"/>
    <mergeCell ref="BH99:BH102"/>
    <mergeCell ref="BI99:BI102"/>
    <mergeCell ref="AB99:AB102"/>
    <mergeCell ref="AC99:AC102"/>
    <mergeCell ref="AD99:AD102"/>
    <mergeCell ref="AE99:AE102"/>
    <mergeCell ref="AF99:AF102"/>
    <mergeCell ref="AH99:AH102"/>
    <mergeCell ref="V99:V102"/>
    <mergeCell ref="W99:W102"/>
    <mergeCell ref="X99:X102"/>
    <mergeCell ref="Y99:Y102"/>
    <mergeCell ref="Z99:Z102"/>
    <mergeCell ref="AA99:AA102"/>
    <mergeCell ref="P99:P102"/>
    <mergeCell ref="Q99:Q102"/>
    <mergeCell ref="R99:R102"/>
    <mergeCell ref="S99:S102"/>
    <mergeCell ref="T99:T102"/>
    <mergeCell ref="U99:U102"/>
    <mergeCell ref="J99:J102"/>
    <mergeCell ref="K99:K102"/>
    <mergeCell ref="L99:L102"/>
    <mergeCell ref="M99:M102"/>
    <mergeCell ref="N99:N102"/>
    <mergeCell ref="O99:O102"/>
    <mergeCell ref="BJ93:BJ97"/>
    <mergeCell ref="BK93:BK97"/>
    <mergeCell ref="BL93:BL97"/>
    <mergeCell ref="BM93:BM97"/>
    <mergeCell ref="A99:A102"/>
    <mergeCell ref="B99:B102"/>
    <mergeCell ref="C99:C102"/>
    <mergeCell ref="D99:D102"/>
    <mergeCell ref="G99:G102"/>
    <mergeCell ref="H99:H102"/>
    <mergeCell ref="AI93:AI97"/>
    <mergeCell ref="AJ93:AJ97"/>
    <mergeCell ref="BF93:BF97"/>
    <mergeCell ref="BG93:BG97"/>
    <mergeCell ref="BH93:BH97"/>
    <mergeCell ref="BI93:BI97"/>
    <mergeCell ref="AB93:AB97"/>
    <mergeCell ref="AC93:AC97"/>
    <mergeCell ref="AD93:AD97"/>
    <mergeCell ref="AE93:AE97"/>
    <mergeCell ref="AF93:AF97"/>
    <mergeCell ref="AH93:AH97"/>
    <mergeCell ref="V93:V97"/>
    <mergeCell ref="W93:W97"/>
    <mergeCell ref="X93:X97"/>
    <mergeCell ref="Y93:Y97"/>
    <mergeCell ref="Z93:Z97"/>
    <mergeCell ref="AA93:AA97"/>
    <mergeCell ref="P93:P97"/>
    <mergeCell ref="Q93:Q97"/>
    <mergeCell ref="R93:R97"/>
    <mergeCell ref="S93:S97"/>
    <mergeCell ref="T93:T97"/>
    <mergeCell ref="U93:U97"/>
    <mergeCell ref="J93:J97"/>
    <mergeCell ref="K93:K97"/>
    <mergeCell ref="L93:L97"/>
    <mergeCell ref="M93:M97"/>
    <mergeCell ref="N93:N97"/>
    <mergeCell ref="O93:O97"/>
    <mergeCell ref="BJ87:BJ91"/>
    <mergeCell ref="U87:U91"/>
    <mergeCell ref="J87:J91"/>
    <mergeCell ref="K87:K91"/>
    <mergeCell ref="L87:L91"/>
    <mergeCell ref="M87:M91"/>
    <mergeCell ref="N87:N91"/>
    <mergeCell ref="O87:O91"/>
    <mergeCell ref="BK87:BK91"/>
    <mergeCell ref="BL87:BL91"/>
    <mergeCell ref="BM87:BM91"/>
    <mergeCell ref="A93:A97"/>
    <mergeCell ref="B93:B97"/>
    <mergeCell ref="C93:C97"/>
    <mergeCell ref="D93:D97"/>
    <mergeCell ref="G93:G97"/>
    <mergeCell ref="H93:H97"/>
    <mergeCell ref="AI87:AI91"/>
    <mergeCell ref="AJ87:AJ91"/>
    <mergeCell ref="BF87:BF91"/>
    <mergeCell ref="BG87:BG91"/>
    <mergeCell ref="BH87:BH91"/>
    <mergeCell ref="BI87:BI91"/>
    <mergeCell ref="AB87:AB91"/>
    <mergeCell ref="AC87:AC91"/>
    <mergeCell ref="AD87:AD91"/>
    <mergeCell ref="AE87:AE91"/>
    <mergeCell ref="AF87:AF91"/>
    <mergeCell ref="AH87:AH91"/>
    <mergeCell ref="V87:V91"/>
    <mergeCell ref="W87:W91"/>
    <mergeCell ref="X87:X91"/>
    <mergeCell ref="Y87:Y91"/>
    <mergeCell ref="Z87:Z91"/>
    <mergeCell ref="AA87:AA91"/>
    <mergeCell ref="P87:P91"/>
    <mergeCell ref="Q87:Q91"/>
    <mergeCell ref="R87:R91"/>
    <mergeCell ref="S87:S91"/>
    <mergeCell ref="T87:T91"/>
    <mergeCell ref="A87:A91"/>
    <mergeCell ref="B87:B91"/>
    <mergeCell ref="C87:C91"/>
    <mergeCell ref="D87:D91"/>
    <mergeCell ref="G87:G91"/>
    <mergeCell ref="H87:H91"/>
    <mergeCell ref="BQ82:BQ84"/>
    <mergeCell ref="BR82:BR84"/>
    <mergeCell ref="BS82:BS84"/>
    <mergeCell ref="BT82:BT84"/>
    <mergeCell ref="BU82:BU84"/>
    <mergeCell ref="BV82:BV84"/>
    <mergeCell ref="BJ82:BJ86"/>
    <mergeCell ref="BK82:BK86"/>
    <mergeCell ref="BL82:BL86"/>
    <mergeCell ref="BM82:BM86"/>
    <mergeCell ref="BO82:BO84"/>
    <mergeCell ref="BP82:BP84"/>
    <mergeCell ref="AI82:AI86"/>
    <mergeCell ref="AJ82:AJ86"/>
    <mergeCell ref="BF82:BF86"/>
    <mergeCell ref="BG82:BG86"/>
    <mergeCell ref="BH82:BH86"/>
    <mergeCell ref="BI82:BI86"/>
    <mergeCell ref="AB82:AB86"/>
    <mergeCell ref="AC82:AC86"/>
    <mergeCell ref="AD82:AD86"/>
    <mergeCell ref="AE82:AE86"/>
    <mergeCell ref="AF82:AF86"/>
    <mergeCell ref="AH82:AH86"/>
    <mergeCell ref="V82:V86"/>
    <mergeCell ref="W82:W86"/>
    <mergeCell ref="X82:X86"/>
    <mergeCell ref="Y82:Y86"/>
    <mergeCell ref="Z82:Z86"/>
    <mergeCell ref="AA82:AA86"/>
    <mergeCell ref="P82:P86"/>
    <mergeCell ref="Q82:Q86"/>
    <mergeCell ref="R82:R86"/>
    <mergeCell ref="S82:S86"/>
    <mergeCell ref="T82:T86"/>
    <mergeCell ref="U82:U86"/>
    <mergeCell ref="J82:J86"/>
    <mergeCell ref="K82:K86"/>
    <mergeCell ref="L82:L86"/>
    <mergeCell ref="M82:M86"/>
    <mergeCell ref="N82:N86"/>
    <mergeCell ref="O82:O86"/>
    <mergeCell ref="BK79:BK81"/>
    <mergeCell ref="V79:V81"/>
    <mergeCell ref="K79:K81"/>
    <mergeCell ref="L79:L81"/>
    <mergeCell ref="M79:M81"/>
    <mergeCell ref="N79:N81"/>
    <mergeCell ref="O79:O81"/>
    <mergeCell ref="P79:P81"/>
    <mergeCell ref="BL79:BL81"/>
    <mergeCell ref="BM79:BM81"/>
    <mergeCell ref="A82:A86"/>
    <mergeCell ref="B82:B86"/>
    <mergeCell ref="C82:C86"/>
    <mergeCell ref="D82:D86"/>
    <mergeCell ref="F82:F86"/>
    <mergeCell ref="G82:G86"/>
    <mergeCell ref="H82:H86"/>
    <mergeCell ref="AJ79:AJ81"/>
    <mergeCell ref="BF79:BF81"/>
    <mergeCell ref="BG79:BG81"/>
    <mergeCell ref="BH79:BH81"/>
    <mergeCell ref="BI79:BI81"/>
    <mergeCell ref="BJ79:BJ81"/>
    <mergeCell ref="AC79:AC81"/>
    <mergeCell ref="AD79:AD81"/>
    <mergeCell ref="AE79:AE81"/>
    <mergeCell ref="AF79:AF81"/>
    <mergeCell ref="AH79:AH81"/>
    <mergeCell ref="AI79:AI81"/>
    <mergeCell ref="W79:W81"/>
    <mergeCell ref="X79:X81"/>
    <mergeCell ref="Y79:Y81"/>
    <mergeCell ref="Z79:Z81"/>
    <mergeCell ref="AA79:AA81"/>
    <mergeCell ref="AB79:AB81"/>
    <mergeCell ref="Q79:Q81"/>
    <mergeCell ref="R79:R81"/>
    <mergeCell ref="S79:S81"/>
    <mergeCell ref="T79:T81"/>
    <mergeCell ref="U79:U81"/>
    <mergeCell ref="BL72:BL76"/>
    <mergeCell ref="BM72:BM76"/>
    <mergeCell ref="A79:A81"/>
    <mergeCell ref="B79:B81"/>
    <mergeCell ref="C79:C81"/>
    <mergeCell ref="D79:D81"/>
    <mergeCell ref="F79:F81"/>
    <mergeCell ref="G79:G81"/>
    <mergeCell ref="H79:H81"/>
    <mergeCell ref="J79:J81"/>
    <mergeCell ref="BF72:BF76"/>
    <mergeCell ref="BG72:BG76"/>
    <mergeCell ref="BH72:BH76"/>
    <mergeCell ref="BI72:BI76"/>
    <mergeCell ref="BJ72:BJ76"/>
    <mergeCell ref="BK72:BK76"/>
    <mergeCell ref="AD72:AD76"/>
    <mergeCell ref="AE72:AE76"/>
    <mergeCell ref="AF72:AF76"/>
    <mergeCell ref="AH72:AH76"/>
    <mergeCell ref="AI72:AI76"/>
    <mergeCell ref="AJ72:AJ76"/>
    <mergeCell ref="X72:X76"/>
    <mergeCell ref="Y72:Y76"/>
    <mergeCell ref="Z72:Z76"/>
    <mergeCell ref="AA72:AA76"/>
    <mergeCell ref="AB72:AB76"/>
    <mergeCell ref="AC72:AC76"/>
    <mergeCell ref="R72:R76"/>
    <mergeCell ref="S72:S76"/>
    <mergeCell ref="T72:T76"/>
    <mergeCell ref="U72:U76"/>
    <mergeCell ref="V72:V76"/>
    <mergeCell ref="W72:W76"/>
    <mergeCell ref="L72:L76"/>
    <mergeCell ref="M72:M76"/>
    <mergeCell ref="N72:N76"/>
    <mergeCell ref="O72:O76"/>
    <mergeCell ref="P72:P76"/>
    <mergeCell ref="Q72:Q76"/>
    <mergeCell ref="BM70:BM71"/>
    <mergeCell ref="BV70:BV71"/>
    <mergeCell ref="A72:A76"/>
    <mergeCell ref="B72:B76"/>
    <mergeCell ref="C72:C76"/>
    <mergeCell ref="D72:D76"/>
    <mergeCell ref="G72:G76"/>
    <mergeCell ref="H72:H76"/>
    <mergeCell ref="J72:J76"/>
    <mergeCell ref="K72:K76"/>
    <mergeCell ref="BG70:BG71"/>
    <mergeCell ref="BH70:BH71"/>
    <mergeCell ref="BI70:BI71"/>
    <mergeCell ref="BJ70:BJ71"/>
    <mergeCell ref="BK70:BK71"/>
    <mergeCell ref="BL70:BL71"/>
    <mergeCell ref="AE70:AE71"/>
    <mergeCell ref="AF70:AF71"/>
    <mergeCell ref="AH70:AH71"/>
    <mergeCell ref="AI70:AI71"/>
    <mergeCell ref="AJ70:AJ71"/>
    <mergeCell ref="BF70:BF71"/>
    <mergeCell ref="Y70:Y71"/>
    <mergeCell ref="Z70:Z71"/>
    <mergeCell ref="AA70:AA71"/>
    <mergeCell ref="AB70:AB71"/>
    <mergeCell ref="AC70:AC71"/>
    <mergeCell ref="AD70:AD71"/>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BJ66:BJ69"/>
    <mergeCell ref="BK66:BK69"/>
    <mergeCell ref="BL66:BL69"/>
    <mergeCell ref="K66:K69"/>
    <mergeCell ref="L66:L69"/>
    <mergeCell ref="M66:M69"/>
    <mergeCell ref="N66:N69"/>
    <mergeCell ref="O66:O69"/>
    <mergeCell ref="BM66:BM69"/>
    <mergeCell ref="A70:A71"/>
    <mergeCell ref="B70:B71"/>
    <mergeCell ref="C70:C71"/>
    <mergeCell ref="D70:D71"/>
    <mergeCell ref="E70:E71"/>
    <mergeCell ref="F70:F71"/>
    <mergeCell ref="AI66:AI69"/>
    <mergeCell ref="AJ66:AJ69"/>
    <mergeCell ref="BF66:BF69"/>
    <mergeCell ref="BG66:BG69"/>
    <mergeCell ref="BH66:BH69"/>
    <mergeCell ref="BI66:BI69"/>
    <mergeCell ref="AB66:AB69"/>
    <mergeCell ref="AC66:AC69"/>
    <mergeCell ref="AD66:AD69"/>
    <mergeCell ref="AE66:AE69"/>
    <mergeCell ref="AF66:AF69"/>
    <mergeCell ref="AH66:AH69"/>
    <mergeCell ref="V66:V69"/>
    <mergeCell ref="W66:W69"/>
    <mergeCell ref="X66:X69"/>
    <mergeCell ref="Y66:Y69"/>
    <mergeCell ref="Z66:Z69"/>
    <mergeCell ref="AA66:AA69"/>
    <mergeCell ref="P66:P69"/>
    <mergeCell ref="Q66:Q69"/>
    <mergeCell ref="R66:R69"/>
    <mergeCell ref="S66:S69"/>
    <mergeCell ref="T66:T69"/>
    <mergeCell ref="U66:U69"/>
    <mergeCell ref="J66:J69"/>
    <mergeCell ref="BJ63:BJ65"/>
    <mergeCell ref="BK63:BK65"/>
    <mergeCell ref="BL63:BL65"/>
    <mergeCell ref="BM63:BM65"/>
    <mergeCell ref="A66:A69"/>
    <mergeCell ref="B66:B69"/>
    <mergeCell ref="C66:C69"/>
    <mergeCell ref="D66:D69"/>
    <mergeCell ref="G66:G69"/>
    <mergeCell ref="H66:H69"/>
    <mergeCell ref="AI63:AI65"/>
    <mergeCell ref="AJ63:AJ65"/>
    <mergeCell ref="BF63:BF65"/>
    <mergeCell ref="BG63:BG65"/>
    <mergeCell ref="BH63:BH65"/>
    <mergeCell ref="BI63:BI65"/>
    <mergeCell ref="AB63:AB65"/>
    <mergeCell ref="AC63:AC65"/>
    <mergeCell ref="AD63:AD65"/>
    <mergeCell ref="AE63:AE65"/>
    <mergeCell ref="AF63:AF65"/>
    <mergeCell ref="AH63:AH65"/>
    <mergeCell ref="V63:V65"/>
    <mergeCell ref="W63:W65"/>
    <mergeCell ref="X63:X65"/>
    <mergeCell ref="Y63:Y65"/>
    <mergeCell ref="Z63:Z65"/>
    <mergeCell ref="AA63:AA65"/>
    <mergeCell ref="P63:P65"/>
    <mergeCell ref="Q63:Q65"/>
    <mergeCell ref="R63:R65"/>
    <mergeCell ref="S63:S65"/>
    <mergeCell ref="T63:T65"/>
    <mergeCell ref="U63:U65"/>
    <mergeCell ref="J63:J65"/>
    <mergeCell ref="K63:K65"/>
    <mergeCell ref="L63:L65"/>
    <mergeCell ref="M63:M65"/>
    <mergeCell ref="N63:N65"/>
    <mergeCell ref="O63:O65"/>
    <mergeCell ref="BK59:BK62"/>
    <mergeCell ref="V59:V62"/>
    <mergeCell ref="K59:K62"/>
    <mergeCell ref="L59:L62"/>
    <mergeCell ref="M59:M62"/>
    <mergeCell ref="N59:N62"/>
    <mergeCell ref="O59:O62"/>
    <mergeCell ref="P59:P62"/>
    <mergeCell ref="BL59:BL62"/>
    <mergeCell ref="BM59:BM62"/>
    <mergeCell ref="A63:A65"/>
    <mergeCell ref="B63:B65"/>
    <mergeCell ref="C63:C65"/>
    <mergeCell ref="D63:D65"/>
    <mergeCell ref="E63:E65"/>
    <mergeCell ref="G63:G65"/>
    <mergeCell ref="H63:H65"/>
    <mergeCell ref="AJ59:AJ62"/>
    <mergeCell ref="BF59:BF62"/>
    <mergeCell ref="BG59:BG62"/>
    <mergeCell ref="BH59:BH62"/>
    <mergeCell ref="BI59:BI62"/>
    <mergeCell ref="BJ59:BJ62"/>
    <mergeCell ref="AC59:AC62"/>
    <mergeCell ref="AD59:AD62"/>
    <mergeCell ref="AE59:AE62"/>
    <mergeCell ref="AF59:AF62"/>
    <mergeCell ref="AH59:AH62"/>
    <mergeCell ref="AI59:AI62"/>
    <mergeCell ref="W59:W62"/>
    <mergeCell ref="X59:X62"/>
    <mergeCell ref="Y59:Y62"/>
    <mergeCell ref="Z59:Z62"/>
    <mergeCell ref="AA59:AA62"/>
    <mergeCell ref="AB59:AB62"/>
    <mergeCell ref="Q59:Q62"/>
    <mergeCell ref="R59:R62"/>
    <mergeCell ref="S59:S62"/>
    <mergeCell ref="T59:T62"/>
    <mergeCell ref="U59:U62"/>
    <mergeCell ref="BK56:BK58"/>
    <mergeCell ref="V56:V58"/>
    <mergeCell ref="K56:K58"/>
    <mergeCell ref="L56:L58"/>
    <mergeCell ref="M56:M58"/>
    <mergeCell ref="N56:N58"/>
    <mergeCell ref="O56:O58"/>
    <mergeCell ref="P56:P58"/>
    <mergeCell ref="BL56:BL58"/>
    <mergeCell ref="BM56:BM58"/>
    <mergeCell ref="A59:A62"/>
    <mergeCell ref="B59:B62"/>
    <mergeCell ref="C59:C62"/>
    <mergeCell ref="D59:D62"/>
    <mergeCell ref="G59:G62"/>
    <mergeCell ref="H59:H62"/>
    <mergeCell ref="J59:J62"/>
    <mergeCell ref="AJ56:AJ58"/>
    <mergeCell ref="BF56:BF58"/>
    <mergeCell ref="BG56:BG58"/>
    <mergeCell ref="BH56:BH58"/>
    <mergeCell ref="BI56:BI58"/>
    <mergeCell ref="BJ56:BJ58"/>
    <mergeCell ref="AC56:AC58"/>
    <mergeCell ref="AD56:AD58"/>
    <mergeCell ref="AE56:AE58"/>
    <mergeCell ref="AF56:AF58"/>
    <mergeCell ref="AH56:AH58"/>
    <mergeCell ref="AI56:AI58"/>
    <mergeCell ref="W56:W58"/>
    <mergeCell ref="X56:X58"/>
    <mergeCell ref="Y56:Y58"/>
    <mergeCell ref="Z56:Z58"/>
    <mergeCell ref="AA56:AA58"/>
    <mergeCell ref="AB56:AB58"/>
    <mergeCell ref="Q56:Q58"/>
    <mergeCell ref="R56:R58"/>
    <mergeCell ref="S56:S58"/>
    <mergeCell ref="T56:T58"/>
    <mergeCell ref="U56:U58"/>
    <mergeCell ref="BJ51:BJ55"/>
    <mergeCell ref="BK51:BK55"/>
    <mergeCell ref="BL51:BL55"/>
    <mergeCell ref="BM51:BM55"/>
    <mergeCell ref="A56:A58"/>
    <mergeCell ref="B56:B58"/>
    <mergeCell ref="C56:C58"/>
    <mergeCell ref="D56:D58"/>
    <mergeCell ref="G56:G58"/>
    <mergeCell ref="J56:J58"/>
    <mergeCell ref="AI51:AI55"/>
    <mergeCell ref="AJ51:AJ55"/>
    <mergeCell ref="BF51:BF55"/>
    <mergeCell ref="BG51:BG55"/>
    <mergeCell ref="BH51:BH55"/>
    <mergeCell ref="BI51:BI55"/>
    <mergeCell ref="AB51:AB55"/>
    <mergeCell ref="AC51:AC55"/>
    <mergeCell ref="AD51:AD55"/>
    <mergeCell ref="AE51:AE55"/>
    <mergeCell ref="AF51:AF55"/>
    <mergeCell ref="AH51:AH55"/>
    <mergeCell ref="V51:V55"/>
    <mergeCell ref="W51:W55"/>
    <mergeCell ref="X51:X55"/>
    <mergeCell ref="Y51:Y55"/>
    <mergeCell ref="Z51:Z55"/>
    <mergeCell ref="AA51:AA55"/>
    <mergeCell ref="P51:P55"/>
    <mergeCell ref="Q51:Q55"/>
    <mergeCell ref="R51:R55"/>
    <mergeCell ref="S51:S55"/>
    <mergeCell ref="T51:T55"/>
    <mergeCell ref="U51:U55"/>
    <mergeCell ref="J51:J55"/>
    <mergeCell ref="K51:K55"/>
    <mergeCell ref="L51:L55"/>
    <mergeCell ref="M51:M55"/>
    <mergeCell ref="N51:N55"/>
    <mergeCell ref="O51:O55"/>
    <mergeCell ref="BJ45:BJ50"/>
    <mergeCell ref="V45:V50"/>
    <mergeCell ref="K45:K50"/>
    <mergeCell ref="L45:L50"/>
    <mergeCell ref="M45:M50"/>
    <mergeCell ref="N45:N50"/>
    <mergeCell ref="O45:O50"/>
    <mergeCell ref="P45:P50"/>
    <mergeCell ref="BK45:BK50"/>
    <mergeCell ref="BL45:BL50"/>
    <mergeCell ref="BM45:BM50"/>
    <mergeCell ref="A51:A55"/>
    <mergeCell ref="B51:B55"/>
    <mergeCell ref="C51:C55"/>
    <mergeCell ref="D51:D55"/>
    <mergeCell ref="G51:G55"/>
    <mergeCell ref="H51:H55"/>
    <mergeCell ref="AJ45:AJ50"/>
    <mergeCell ref="AL45:AL46"/>
    <mergeCell ref="BF45:BF50"/>
    <mergeCell ref="BG45:BG50"/>
    <mergeCell ref="BH45:BH50"/>
    <mergeCell ref="BI45:BI50"/>
    <mergeCell ref="AC45:AC50"/>
    <mergeCell ref="AD45:AD50"/>
    <mergeCell ref="AE45:AE50"/>
    <mergeCell ref="AF45:AF50"/>
    <mergeCell ref="AH45:AH50"/>
    <mergeCell ref="AI45:AI50"/>
    <mergeCell ref="W45:W50"/>
    <mergeCell ref="X45:X50"/>
    <mergeCell ref="Y45:Y50"/>
    <mergeCell ref="Z45:Z50"/>
    <mergeCell ref="AA45:AA50"/>
    <mergeCell ref="AB45:AB50"/>
    <mergeCell ref="Q45:Q50"/>
    <mergeCell ref="R45:R50"/>
    <mergeCell ref="S45:S50"/>
    <mergeCell ref="T45:T50"/>
    <mergeCell ref="U45:U50"/>
    <mergeCell ref="BL40:BL44"/>
    <mergeCell ref="W40:W44"/>
    <mergeCell ref="L40:L44"/>
    <mergeCell ref="M40:M44"/>
    <mergeCell ref="N40:N44"/>
    <mergeCell ref="O40:O44"/>
    <mergeCell ref="P40:P44"/>
    <mergeCell ref="Q40:Q44"/>
    <mergeCell ref="BM40:BM44"/>
    <mergeCell ref="A45:A50"/>
    <mergeCell ref="B45:B50"/>
    <mergeCell ref="C45:C50"/>
    <mergeCell ref="D45:D50"/>
    <mergeCell ref="F45:F46"/>
    <mergeCell ref="G45:G50"/>
    <mergeCell ref="H45:H50"/>
    <mergeCell ref="J45:J50"/>
    <mergeCell ref="BF40:BF44"/>
    <mergeCell ref="BG40:BG44"/>
    <mergeCell ref="BH40:BH44"/>
    <mergeCell ref="BI40:BI44"/>
    <mergeCell ref="BJ40:BJ44"/>
    <mergeCell ref="BK40:BK44"/>
    <mergeCell ref="AD40:AD44"/>
    <mergeCell ref="AE40:AE44"/>
    <mergeCell ref="AF40:AF44"/>
    <mergeCell ref="AH40:AH44"/>
    <mergeCell ref="AI40:AI44"/>
    <mergeCell ref="AJ40:AJ44"/>
    <mergeCell ref="X40:X44"/>
    <mergeCell ref="Y40:Y44"/>
    <mergeCell ref="Z40:Z44"/>
    <mergeCell ref="AA40:AA44"/>
    <mergeCell ref="AB40:AB44"/>
    <mergeCell ref="AC40:AC44"/>
    <mergeCell ref="R40:R44"/>
    <mergeCell ref="S40:S44"/>
    <mergeCell ref="T40:T44"/>
    <mergeCell ref="U40:U44"/>
    <mergeCell ref="V40:V44"/>
    <mergeCell ref="BL36:BL39"/>
    <mergeCell ref="BM36:BM39"/>
    <mergeCell ref="A40:A44"/>
    <mergeCell ref="B40:B44"/>
    <mergeCell ref="C40:C44"/>
    <mergeCell ref="D40:D44"/>
    <mergeCell ref="G40:G44"/>
    <mergeCell ref="H40:H44"/>
    <mergeCell ref="J40:J44"/>
    <mergeCell ref="K40:K44"/>
    <mergeCell ref="BF36:BF39"/>
    <mergeCell ref="BG36:BG39"/>
    <mergeCell ref="BH36:BH39"/>
    <mergeCell ref="BI36:BI39"/>
    <mergeCell ref="BJ36:BJ39"/>
    <mergeCell ref="BK36:BK39"/>
    <mergeCell ref="AD36:AD39"/>
    <mergeCell ref="AE36:AE39"/>
    <mergeCell ref="AF36:AF39"/>
    <mergeCell ref="AH36:AH39"/>
    <mergeCell ref="AI36:AI39"/>
    <mergeCell ref="AJ36:AJ39"/>
    <mergeCell ref="X36:X39"/>
    <mergeCell ref="Y36:Y39"/>
    <mergeCell ref="Z36:Z39"/>
    <mergeCell ref="AA36:AA39"/>
    <mergeCell ref="AB36:AB39"/>
    <mergeCell ref="AC36:AC39"/>
    <mergeCell ref="R36:R39"/>
    <mergeCell ref="S36:S39"/>
    <mergeCell ref="T36:T39"/>
    <mergeCell ref="U36:U39"/>
    <mergeCell ref="V36:V39"/>
    <mergeCell ref="W36:W39"/>
    <mergeCell ref="L36:L39"/>
    <mergeCell ref="M36:M39"/>
    <mergeCell ref="N36:N39"/>
    <mergeCell ref="O36:O39"/>
    <mergeCell ref="P36:P39"/>
    <mergeCell ref="Q36:Q39"/>
    <mergeCell ref="BL28:BL33"/>
    <mergeCell ref="W28:W33"/>
    <mergeCell ref="L28:L33"/>
    <mergeCell ref="M28:M33"/>
    <mergeCell ref="N28:N33"/>
    <mergeCell ref="O28:O33"/>
    <mergeCell ref="P28:P33"/>
    <mergeCell ref="Q28:Q33"/>
    <mergeCell ref="AI34:AI35"/>
    <mergeCell ref="AJ34:AJ35"/>
    <mergeCell ref="AK34:AK35"/>
    <mergeCell ref="BI34:BI35"/>
    <mergeCell ref="BJ34:BJ35"/>
    <mergeCell ref="BK34:BK35"/>
    <mergeCell ref="BL34:BL35"/>
    <mergeCell ref="BM28:BM33"/>
    <mergeCell ref="A36:A39"/>
    <mergeCell ref="B36:B39"/>
    <mergeCell ref="C36:C39"/>
    <mergeCell ref="D36:D39"/>
    <mergeCell ref="G36:G39"/>
    <mergeCell ref="H36:H39"/>
    <mergeCell ref="J36:J39"/>
    <mergeCell ref="K36:K39"/>
    <mergeCell ref="BF28:BF33"/>
    <mergeCell ref="BG28:BG33"/>
    <mergeCell ref="BH28:BH33"/>
    <mergeCell ref="BI28:BI33"/>
    <mergeCell ref="BJ28:BJ33"/>
    <mergeCell ref="BK28:BK33"/>
    <mergeCell ref="AD28:AD33"/>
    <mergeCell ref="AE28:AE33"/>
    <mergeCell ref="AF28:AF33"/>
    <mergeCell ref="AH28:AH33"/>
    <mergeCell ref="AI28:AI33"/>
    <mergeCell ref="AJ28:AJ33"/>
    <mergeCell ref="X28:X33"/>
    <mergeCell ref="Y28:Y33"/>
    <mergeCell ref="Z28:Z33"/>
    <mergeCell ref="AA28:AA33"/>
    <mergeCell ref="AB28:AB33"/>
    <mergeCell ref="AC28:AC33"/>
    <mergeCell ref="R28:R33"/>
    <mergeCell ref="S28:S33"/>
    <mergeCell ref="T28:T33"/>
    <mergeCell ref="U28:U33"/>
    <mergeCell ref="V28:V33"/>
    <mergeCell ref="BL25:BL27"/>
    <mergeCell ref="W25:W27"/>
    <mergeCell ref="L25:L27"/>
    <mergeCell ref="M25:M27"/>
    <mergeCell ref="N25:N27"/>
    <mergeCell ref="O25:O27"/>
    <mergeCell ref="P25:P27"/>
    <mergeCell ref="Q25:Q27"/>
    <mergeCell ref="BM25:BM27"/>
    <mergeCell ref="H21:H24"/>
    <mergeCell ref="J21:J24"/>
    <mergeCell ref="K21:K24"/>
    <mergeCell ref="L21:L24"/>
    <mergeCell ref="M21:M24"/>
    <mergeCell ref="N21:N24"/>
    <mergeCell ref="T21:T24"/>
    <mergeCell ref="A28:A33"/>
    <mergeCell ref="B28:B33"/>
    <mergeCell ref="C28:C33"/>
    <mergeCell ref="D28:D33"/>
    <mergeCell ref="G28:G33"/>
    <mergeCell ref="H28:H33"/>
    <mergeCell ref="J28:J33"/>
    <mergeCell ref="K28:K33"/>
    <mergeCell ref="BF25:BF27"/>
    <mergeCell ref="BG25:BG27"/>
    <mergeCell ref="BH25:BH27"/>
    <mergeCell ref="BI25:BI27"/>
    <mergeCell ref="BJ25:BJ27"/>
    <mergeCell ref="BK25:BK27"/>
    <mergeCell ref="AD25:AD27"/>
    <mergeCell ref="AE25:AE27"/>
    <mergeCell ref="AB25:AB27"/>
    <mergeCell ref="AC25:AC27"/>
    <mergeCell ref="R25:R27"/>
    <mergeCell ref="S25:S27"/>
    <mergeCell ref="T25:T27"/>
    <mergeCell ref="U25:U27"/>
    <mergeCell ref="V25:V27"/>
    <mergeCell ref="AF25:AF27"/>
    <mergeCell ref="AH25:AH27"/>
    <mergeCell ref="AI25:AI27"/>
    <mergeCell ref="AJ25:AJ27"/>
    <mergeCell ref="X25:X27"/>
    <mergeCell ref="Y25:Y27"/>
    <mergeCell ref="Z25:Z27"/>
    <mergeCell ref="AA25:AA27"/>
    <mergeCell ref="A25:A27"/>
    <mergeCell ref="B25:B27"/>
    <mergeCell ref="C25:C27"/>
    <mergeCell ref="D25:D27"/>
    <mergeCell ref="E25:E27"/>
    <mergeCell ref="F25:F27"/>
    <mergeCell ref="G25:G27"/>
    <mergeCell ref="H25:H27"/>
    <mergeCell ref="I25:I27"/>
    <mergeCell ref="J25:J27"/>
    <mergeCell ref="K25:K27"/>
    <mergeCell ref="Z18:Z20"/>
    <mergeCell ref="O18:O20"/>
    <mergeCell ref="P18:P20"/>
    <mergeCell ref="Q18:Q20"/>
    <mergeCell ref="R18:R20"/>
    <mergeCell ref="S18:S20"/>
    <mergeCell ref="T18:T20"/>
    <mergeCell ref="Y21:Y24"/>
    <mergeCell ref="Z21:Z24"/>
    <mergeCell ref="O21:O24"/>
    <mergeCell ref="P21:P24"/>
    <mergeCell ref="Q21:Q24"/>
    <mergeCell ref="R21:R24"/>
    <mergeCell ref="S21:S24"/>
    <mergeCell ref="BG21:BG24"/>
    <mergeCell ref="BH21:BH24"/>
    <mergeCell ref="AA21:AA24"/>
    <mergeCell ref="AB21:AB24"/>
    <mergeCell ref="AC21:AC24"/>
    <mergeCell ref="AD21:AD24"/>
    <mergeCell ref="AE21:AE24"/>
    <mergeCell ref="AF21:AF24"/>
    <mergeCell ref="U21:U24"/>
    <mergeCell ref="V21:V24"/>
    <mergeCell ref="W21:W24"/>
    <mergeCell ref="X21:X24"/>
    <mergeCell ref="AH21:AH24"/>
    <mergeCell ref="AI21:AI24"/>
    <mergeCell ref="AJ21:AJ24"/>
    <mergeCell ref="BF21:BF24"/>
    <mergeCell ref="BL18:BL20"/>
    <mergeCell ref="BM18:BM20"/>
    <mergeCell ref="A21:A24"/>
    <mergeCell ref="B21:B24"/>
    <mergeCell ref="C21:C24"/>
    <mergeCell ref="D21:D24"/>
    <mergeCell ref="G21:G24"/>
    <mergeCell ref="AH18:AH20"/>
    <mergeCell ref="AI18:AI20"/>
    <mergeCell ref="AJ18:AJ20"/>
    <mergeCell ref="BF18:BF20"/>
    <mergeCell ref="BG18:BG20"/>
    <mergeCell ref="BH18:BH20"/>
    <mergeCell ref="AA18:AA20"/>
    <mergeCell ref="AB18:AB20"/>
    <mergeCell ref="AC18:AC20"/>
    <mergeCell ref="AD18:AD20"/>
    <mergeCell ref="AE18:AE20"/>
    <mergeCell ref="BI18:BI20"/>
    <mergeCell ref="BJ18:BJ20"/>
    <mergeCell ref="BK18:BK20"/>
    <mergeCell ref="BL21:BL24"/>
    <mergeCell ref="BM21:BM24"/>
    <mergeCell ref="BI21:BI24"/>
    <mergeCell ref="BJ21:BJ24"/>
    <mergeCell ref="BK21:BK24"/>
    <mergeCell ref="AF18:AF20"/>
    <mergeCell ref="U18:U20"/>
    <mergeCell ref="V18:V20"/>
    <mergeCell ref="W18:W20"/>
    <mergeCell ref="X18:X20"/>
    <mergeCell ref="Y18:Y20"/>
    <mergeCell ref="BK12:BK14"/>
    <mergeCell ref="J12:J14"/>
    <mergeCell ref="K12:K14"/>
    <mergeCell ref="L12:L14"/>
    <mergeCell ref="M12:M14"/>
    <mergeCell ref="N12:N14"/>
    <mergeCell ref="BM15:BM17"/>
    <mergeCell ref="E18:E20"/>
    <mergeCell ref="F18:F20"/>
    <mergeCell ref="G18:G20"/>
    <mergeCell ref="H18:H20"/>
    <mergeCell ref="J18:J20"/>
    <mergeCell ref="K18:K20"/>
    <mergeCell ref="L18:L20"/>
    <mergeCell ref="M18:M20"/>
    <mergeCell ref="N18:N20"/>
    <mergeCell ref="BG15:BG17"/>
    <mergeCell ref="BH15:BH17"/>
    <mergeCell ref="BI15:BI17"/>
    <mergeCell ref="BJ15:BJ17"/>
    <mergeCell ref="BK15:BK17"/>
    <mergeCell ref="BL15:BL17"/>
    <mergeCell ref="AE15:AE17"/>
    <mergeCell ref="AF15:AF17"/>
    <mergeCell ref="AH15:AH17"/>
    <mergeCell ref="AI15:AI17"/>
    <mergeCell ref="AJ15:AJ17"/>
    <mergeCell ref="BF15:BF17"/>
    <mergeCell ref="Y15:Y17"/>
    <mergeCell ref="Z15:Z17"/>
    <mergeCell ref="AA15:AA17"/>
    <mergeCell ref="AB15:AB17"/>
    <mergeCell ref="H12:H14"/>
    <mergeCell ref="W15:W17"/>
    <mergeCell ref="X15:X17"/>
    <mergeCell ref="M15:M17"/>
    <mergeCell ref="N15:N17"/>
    <mergeCell ref="O15:O17"/>
    <mergeCell ref="P15:P17"/>
    <mergeCell ref="Q15:Q17"/>
    <mergeCell ref="R15:R17"/>
    <mergeCell ref="F15:F17"/>
    <mergeCell ref="G15:G17"/>
    <mergeCell ref="H15:H17"/>
    <mergeCell ref="J15:J17"/>
    <mergeCell ref="K15:K17"/>
    <mergeCell ref="L15:L17"/>
    <mergeCell ref="BI12:BI14"/>
    <mergeCell ref="BJ12:BJ14"/>
    <mergeCell ref="AC15:AC17"/>
    <mergeCell ref="AD15:AD17"/>
    <mergeCell ref="S15:S17"/>
    <mergeCell ref="T15:T17"/>
    <mergeCell ref="U15:U17"/>
    <mergeCell ref="V15:V17"/>
    <mergeCell ref="R9:R11"/>
    <mergeCell ref="BL12:BL14"/>
    <mergeCell ref="BM12:BM14"/>
    <mergeCell ref="A15:A20"/>
    <mergeCell ref="B15:B20"/>
    <mergeCell ref="C15:C20"/>
    <mergeCell ref="D15:D20"/>
    <mergeCell ref="E15:E17"/>
    <mergeCell ref="AH12:AH14"/>
    <mergeCell ref="AI12:AI14"/>
    <mergeCell ref="AJ12:AJ14"/>
    <mergeCell ref="BF12:BF14"/>
    <mergeCell ref="BG12:BG14"/>
    <mergeCell ref="BH12:BH14"/>
    <mergeCell ref="AA12:AA14"/>
    <mergeCell ref="AB12:AB14"/>
    <mergeCell ref="AC12:AC14"/>
    <mergeCell ref="AD12:AD14"/>
    <mergeCell ref="AE12:AE14"/>
    <mergeCell ref="AF12:AF14"/>
    <mergeCell ref="U12:U14"/>
    <mergeCell ref="V12:V14"/>
    <mergeCell ref="W12:W14"/>
    <mergeCell ref="X12:X14"/>
    <mergeCell ref="Y12:Y14"/>
    <mergeCell ref="Z12:Z14"/>
    <mergeCell ref="O12:O14"/>
    <mergeCell ref="P12:P14"/>
    <mergeCell ref="Q12:Q14"/>
    <mergeCell ref="R12:R14"/>
    <mergeCell ref="S12:S14"/>
    <mergeCell ref="T12:T14"/>
    <mergeCell ref="BK7:BK8"/>
    <mergeCell ref="BL7:BL8"/>
    <mergeCell ref="AG7:AG8"/>
    <mergeCell ref="AH7:AH8"/>
    <mergeCell ref="BI9:BI11"/>
    <mergeCell ref="BJ9:BJ11"/>
    <mergeCell ref="BK9:BK11"/>
    <mergeCell ref="BL9:BL11"/>
    <mergeCell ref="BM9:BM11"/>
    <mergeCell ref="A12:A14"/>
    <mergeCell ref="B12:B14"/>
    <mergeCell ref="C12:C14"/>
    <mergeCell ref="D12:D14"/>
    <mergeCell ref="G12:G14"/>
    <mergeCell ref="AH9:AH11"/>
    <mergeCell ref="AI9:AI11"/>
    <mergeCell ref="AJ9:AJ11"/>
    <mergeCell ref="BF9:BF11"/>
    <mergeCell ref="BG9:BG11"/>
    <mergeCell ref="BH9:BH11"/>
    <mergeCell ref="AA9:AA11"/>
    <mergeCell ref="AB9:AB11"/>
    <mergeCell ref="AC9:AC11"/>
    <mergeCell ref="AD9:AD11"/>
    <mergeCell ref="AE9:AE11"/>
    <mergeCell ref="AF9:AF11"/>
    <mergeCell ref="U9:U11"/>
    <mergeCell ref="V9:V11"/>
    <mergeCell ref="W9:W11"/>
    <mergeCell ref="X9:X11"/>
    <mergeCell ref="Y9:Y11"/>
    <mergeCell ref="Z9:Z11"/>
    <mergeCell ref="AL7:AL8"/>
    <mergeCell ref="H7:H8"/>
    <mergeCell ref="J7:J8"/>
    <mergeCell ref="K7:K8"/>
    <mergeCell ref="L7:L8"/>
    <mergeCell ref="M7:AE7"/>
    <mergeCell ref="AF7:AF8"/>
    <mergeCell ref="AK6:BB6"/>
    <mergeCell ref="BH6:BN6"/>
    <mergeCell ref="BP6:BW6"/>
    <mergeCell ref="A7:A8"/>
    <mergeCell ref="B7:B8"/>
    <mergeCell ref="C7:C8"/>
    <mergeCell ref="D7:D8"/>
    <mergeCell ref="E7:E8"/>
    <mergeCell ref="F7:F8"/>
    <mergeCell ref="G7:G8"/>
    <mergeCell ref="BS7:BS8"/>
    <mergeCell ref="BT7:BT8"/>
    <mergeCell ref="BU7:BU8"/>
    <mergeCell ref="BV7:BV8"/>
    <mergeCell ref="BW7:BW8"/>
    <mergeCell ref="BM7:BM8"/>
    <mergeCell ref="BN7:BN8"/>
    <mergeCell ref="BO7:BO8"/>
    <mergeCell ref="BP7:BP8"/>
    <mergeCell ref="BQ7:BQ8"/>
    <mergeCell ref="BR7:BR8"/>
    <mergeCell ref="AM7:AY7"/>
    <mergeCell ref="BA7:BG7"/>
    <mergeCell ref="BH7:BH8"/>
    <mergeCell ref="BI7:BI8"/>
    <mergeCell ref="B34:B35"/>
    <mergeCell ref="C34:C35"/>
    <mergeCell ref="D34:D35"/>
    <mergeCell ref="E34:E35"/>
    <mergeCell ref="G34:G35"/>
    <mergeCell ref="H34:H35"/>
    <mergeCell ref="J34:J35"/>
    <mergeCell ref="B1:D4"/>
    <mergeCell ref="E1:F2"/>
    <mergeCell ref="E3:F4"/>
    <mergeCell ref="G3:G4"/>
    <mergeCell ref="A6:J6"/>
    <mergeCell ref="K6:AJ6"/>
    <mergeCell ref="AI7:AI8"/>
    <mergeCell ref="AJ7:AJ8"/>
    <mergeCell ref="AK7:AK8"/>
    <mergeCell ref="S9:S11"/>
    <mergeCell ref="T9:T11"/>
    <mergeCell ref="H9:H11"/>
    <mergeCell ref="J9:J11"/>
    <mergeCell ref="K9:K11"/>
    <mergeCell ref="L9:L11"/>
    <mergeCell ref="M9:M11"/>
    <mergeCell ref="N9:N11"/>
    <mergeCell ref="A9:A11"/>
    <mergeCell ref="B9:B11"/>
    <mergeCell ref="C9:C11"/>
    <mergeCell ref="D9:D11"/>
    <mergeCell ref="G9:G11"/>
    <mergeCell ref="O9:O11"/>
    <mergeCell ref="P9:P11"/>
    <mergeCell ref="Q9:Q11"/>
    <mergeCell ref="BM34:BM35"/>
    <mergeCell ref="BH34:BH35"/>
    <mergeCell ref="BG34:BG35"/>
    <mergeCell ref="BF34:BF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s>
  <conditionalFormatting sqref="K9 K12">
    <cfRule type="cellIs" dxfId="1728" priority="760" operator="equal">
      <formula>"Muy Alta"</formula>
    </cfRule>
    <cfRule type="cellIs" dxfId="1727" priority="761" operator="equal">
      <formula>"Alta"</formula>
    </cfRule>
    <cfRule type="cellIs" dxfId="1726" priority="762" operator="equal">
      <formula>"Media"</formula>
    </cfRule>
    <cfRule type="cellIs" dxfId="1725" priority="763" operator="equal">
      <formula>"Baja"</formula>
    </cfRule>
    <cfRule type="cellIs" dxfId="1724" priority="764" operator="equal">
      <formula>"Muy Baja"</formula>
    </cfRule>
  </conditionalFormatting>
  <conditionalFormatting sqref="K9:K34 K36:K81">
    <cfRule type="cellIs" dxfId="1723" priority="182" operator="equal">
      <formula>"Rara vez"</formula>
    </cfRule>
    <cfRule type="cellIs" dxfId="1722" priority="184" operator="equal">
      <formula>"Rara vez"</formula>
    </cfRule>
  </conditionalFormatting>
  <conditionalFormatting sqref="K9:K34 K36:K102">
    <cfRule type="cellIs" dxfId="1721" priority="179" operator="equal">
      <formula>"Casi Seguro"</formula>
    </cfRule>
    <cfRule type="cellIs" dxfId="1720" priority="180" operator="equal">
      <formula>"Probable"</formula>
    </cfRule>
    <cfRule type="cellIs" dxfId="1719" priority="183" operator="equal">
      <formula>"Improbable"</formula>
    </cfRule>
    <cfRule type="cellIs" dxfId="1718" priority="181" operator="equal">
      <formula>"Posible"</formula>
    </cfRule>
  </conditionalFormatting>
  <conditionalFormatting sqref="K15">
    <cfRule type="cellIs" dxfId="1717" priority="204" operator="equal">
      <formula>"Alta"</formula>
    </cfRule>
    <cfRule type="cellIs" dxfId="1716" priority="207" operator="equal">
      <formula>"Muy Baja"</formula>
    </cfRule>
    <cfRule type="cellIs" dxfId="1715" priority="205" operator="equal">
      <formula>"Media"</formula>
    </cfRule>
    <cfRule type="cellIs" dxfId="1714" priority="203" operator="equal">
      <formula>"Muy Alta"</formula>
    </cfRule>
    <cfRule type="cellIs" dxfId="1713" priority="206" operator="equal">
      <formula>"Baja"</formula>
    </cfRule>
  </conditionalFormatting>
  <conditionalFormatting sqref="K18">
    <cfRule type="cellIs" dxfId="1712" priority="175" operator="equal">
      <formula>"Alta"</formula>
    </cfRule>
    <cfRule type="cellIs" dxfId="1711" priority="174" operator="equal">
      <formula>"Muy Alta"</formula>
    </cfRule>
    <cfRule type="cellIs" dxfId="1710" priority="176" operator="equal">
      <formula>"Media"</formula>
    </cfRule>
    <cfRule type="cellIs" dxfId="1709" priority="178" operator="equal">
      <formula>"Muy Baja"</formula>
    </cfRule>
    <cfRule type="cellIs" dxfId="1708" priority="177" operator="equal">
      <formula>"Baja"</formula>
    </cfRule>
  </conditionalFormatting>
  <conditionalFormatting sqref="K21">
    <cfRule type="cellIs" dxfId="1707" priority="892" operator="equal">
      <formula>"Baja"</formula>
    </cfRule>
    <cfRule type="cellIs" dxfId="1706" priority="890" operator="equal">
      <formula>"Alta"</formula>
    </cfRule>
    <cfRule type="cellIs" dxfId="1705" priority="891" operator="equal">
      <formula>"Media"</formula>
    </cfRule>
    <cfRule type="cellIs" dxfId="1704" priority="893" operator="equal">
      <formula>"Muy Baja"</formula>
    </cfRule>
    <cfRule type="cellIs" dxfId="1703" priority="889" operator="equal">
      <formula>"Muy Alta"</formula>
    </cfRule>
  </conditionalFormatting>
  <conditionalFormatting sqref="K25">
    <cfRule type="cellIs" dxfId="1702" priority="666" operator="equal">
      <formula>"Muy Alta"</formula>
    </cfRule>
    <cfRule type="cellIs" dxfId="1701" priority="667" operator="equal">
      <formula>"Alta"</formula>
    </cfRule>
    <cfRule type="cellIs" dxfId="1700" priority="670" operator="equal">
      <formula>"Muy Baja"</formula>
    </cfRule>
    <cfRule type="cellIs" dxfId="1699" priority="669" operator="equal">
      <formula>"Baja"</formula>
    </cfRule>
    <cfRule type="cellIs" dxfId="1698" priority="668" operator="equal">
      <formula>"Media"</formula>
    </cfRule>
  </conditionalFormatting>
  <conditionalFormatting sqref="K28">
    <cfRule type="cellIs" dxfId="1697" priority="928" operator="equal">
      <formula>"Muy Baja"</formula>
    </cfRule>
    <cfRule type="cellIs" dxfId="1696" priority="927" operator="equal">
      <formula>"Baja"</formula>
    </cfRule>
    <cfRule type="cellIs" dxfId="1695" priority="926" operator="equal">
      <formula>"Media"</formula>
    </cfRule>
    <cfRule type="cellIs" dxfId="1694" priority="925" operator="equal">
      <formula>"Alta"</formula>
    </cfRule>
    <cfRule type="cellIs" dxfId="1693" priority="924" operator="equal">
      <formula>"Muy Alta"</formula>
    </cfRule>
  </conditionalFormatting>
  <conditionalFormatting sqref="K36">
    <cfRule type="cellIs" dxfId="1692" priority="705" operator="equal">
      <formula>"Muy Baja"</formula>
    </cfRule>
    <cfRule type="cellIs" dxfId="1691" priority="704" operator="equal">
      <formula>"Baja"</formula>
    </cfRule>
    <cfRule type="cellIs" dxfId="1690" priority="702" operator="equal">
      <formula>"Alta"</formula>
    </cfRule>
    <cfRule type="cellIs" dxfId="1689" priority="701" operator="equal">
      <formula>"Muy Alta"</formula>
    </cfRule>
    <cfRule type="cellIs" dxfId="1688" priority="703" operator="equal">
      <formula>"Media"</formula>
    </cfRule>
  </conditionalFormatting>
  <conditionalFormatting sqref="K40">
    <cfRule type="cellIs" dxfId="1687" priority="964" operator="equal">
      <formula>"Muy Baja"</formula>
    </cfRule>
    <cfRule type="cellIs" dxfId="1686" priority="961" operator="equal">
      <formula>"Alta"</formula>
    </cfRule>
    <cfRule type="cellIs" dxfId="1685" priority="962" operator="equal">
      <formula>"Media"</formula>
    </cfRule>
    <cfRule type="cellIs" dxfId="1684" priority="963" operator="equal">
      <formula>"Baja"</formula>
    </cfRule>
    <cfRule type="cellIs" dxfId="1683" priority="960" operator="equal">
      <formula>"Muy Alta"</formula>
    </cfRule>
  </conditionalFormatting>
  <conditionalFormatting sqref="K45">
    <cfRule type="cellIs" dxfId="1682" priority="736" operator="equal">
      <formula>"Muy Alta"</formula>
    </cfRule>
    <cfRule type="cellIs" dxfId="1681" priority="737" operator="equal">
      <formula>"Alta"</formula>
    </cfRule>
    <cfRule type="cellIs" dxfId="1680" priority="740" operator="equal">
      <formula>"Muy Baja"</formula>
    </cfRule>
    <cfRule type="cellIs" dxfId="1679" priority="739" operator="equal">
      <formula>"Baja"</formula>
    </cfRule>
    <cfRule type="cellIs" dxfId="1678" priority="738" operator="equal">
      <formula>"Media"</formula>
    </cfRule>
  </conditionalFormatting>
  <conditionalFormatting sqref="K51">
    <cfRule type="cellIs" dxfId="1677" priority="799" operator="equal">
      <formula>"Alta"</formula>
    </cfRule>
    <cfRule type="cellIs" dxfId="1676" priority="798" operator="equal">
      <formula>"Muy Alta"</formula>
    </cfRule>
    <cfRule type="cellIs" dxfId="1675" priority="800" operator="equal">
      <formula>"Media"</formula>
    </cfRule>
    <cfRule type="cellIs" dxfId="1674" priority="802" operator="equal">
      <formula>"Muy Baja"</formula>
    </cfRule>
    <cfRule type="cellIs" dxfId="1673" priority="801" operator="equal">
      <formula>"Baja"</formula>
    </cfRule>
  </conditionalFormatting>
  <conditionalFormatting sqref="K59">
    <cfRule type="cellIs" dxfId="1672" priority="452" operator="equal">
      <formula>"Muy Baja"</formula>
    </cfRule>
    <cfRule type="cellIs" dxfId="1671" priority="451" operator="equal">
      <formula>"Baja"</formula>
    </cfRule>
    <cfRule type="cellIs" dxfId="1670" priority="450" operator="equal">
      <formula>"Media"</formula>
    </cfRule>
    <cfRule type="cellIs" dxfId="1669" priority="449" operator="equal">
      <formula>"Alta"</formula>
    </cfRule>
    <cfRule type="cellIs" dxfId="1668" priority="448" operator="equal">
      <formula>"Muy Alta"</formula>
    </cfRule>
  </conditionalFormatting>
  <conditionalFormatting sqref="K63 K66">
    <cfRule type="cellIs" dxfId="1667" priority="492" operator="equal">
      <formula>"Muy Alta"</formula>
    </cfRule>
    <cfRule type="cellIs" dxfId="1666" priority="493" operator="equal">
      <formula>"Alta"</formula>
    </cfRule>
    <cfRule type="cellIs" dxfId="1665" priority="494" operator="equal">
      <formula>"Media"</formula>
    </cfRule>
    <cfRule type="cellIs" dxfId="1664" priority="495" operator="equal">
      <formula>"Baja"</formula>
    </cfRule>
    <cfRule type="cellIs" dxfId="1663" priority="496" operator="equal">
      <formula>"Muy Baja"</formula>
    </cfRule>
  </conditionalFormatting>
  <conditionalFormatting sqref="K70 K72 K77:K79">
    <cfRule type="cellIs" dxfId="1662" priority="523" operator="equal">
      <formula>"Alta"</formula>
    </cfRule>
    <cfRule type="cellIs" dxfId="1661" priority="524" operator="equal">
      <formula>"Media"</formula>
    </cfRule>
    <cfRule type="cellIs" dxfId="1660" priority="526" operator="equal">
      <formula>"Muy Baja"</formula>
    </cfRule>
    <cfRule type="cellIs" dxfId="1659" priority="525" operator="equal">
      <formula>"Baja"</formula>
    </cfRule>
    <cfRule type="cellIs" dxfId="1658" priority="522" operator="equal">
      <formula>"Muy Alta"</formula>
    </cfRule>
  </conditionalFormatting>
  <conditionalFormatting sqref="K79">
    <cfRule type="cellIs" dxfId="1657" priority="832" operator="equal">
      <formula>"Rara vez"</formula>
    </cfRule>
    <cfRule type="cellIs" dxfId="1656" priority="833" operator="equal">
      <formula>"Rara vez"</formula>
    </cfRule>
  </conditionalFormatting>
  <conditionalFormatting sqref="K79:K81">
    <cfRule type="cellIs" dxfId="1655" priority="830" operator="equal">
      <formula>"Rara vez"</formula>
    </cfRule>
    <cfRule type="cellIs" dxfId="1654" priority="831" operator="equal">
      <formula>"Rara vez"</formula>
    </cfRule>
  </conditionalFormatting>
  <conditionalFormatting sqref="K79:K86">
    <cfRule type="cellIs" dxfId="1653" priority="835" operator="equal">
      <formula>"Rara vez"</formula>
    </cfRule>
    <cfRule type="cellIs" dxfId="1652" priority="834" operator="equal">
      <formula>"Rara vez"</formula>
    </cfRule>
  </conditionalFormatting>
  <conditionalFormatting sqref="K82">
    <cfRule type="cellIs" dxfId="1651" priority="862" operator="equal">
      <formula>"Media"</formula>
    </cfRule>
    <cfRule type="cellIs" dxfId="1650" priority="868" operator="equal">
      <formula>"Rara vez"</formula>
    </cfRule>
    <cfRule type="cellIs" dxfId="1649" priority="861" operator="equal">
      <formula>"Alta"</formula>
    </cfRule>
    <cfRule type="cellIs" dxfId="1648" priority="860" operator="equal">
      <formula>"Muy Alta"</formula>
    </cfRule>
    <cfRule type="cellIs" dxfId="1647" priority="867" operator="equal">
      <formula>"Rara vez"</formula>
    </cfRule>
    <cfRule type="cellIs" dxfId="1646" priority="864" operator="equal">
      <formula>"Muy Baja"</formula>
    </cfRule>
    <cfRule type="cellIs" dxfId="1645" priority="863" operator="equal">
      <formula>"Baja"</formula>
    </cfRule>
  </conditionalFormatting>
  <conditionalFormatting sqref="K82:K86">
    <cfRule type="cellIs" dxfId="1644" priority="866" operator="equal">
      <formula>"Rara vez"</formula>
    </cfRule>
    <cfRule type="cellIs" dxfId="1643" priority="869" operator="equal">
      <formula>"Rara vez"</formula>
    </cfRule>
    <cfRule type="cellIs" dxfId="1642" priority="870" operator="equal">
      <formula>"Rara vez"</formula>
    </cfRule>
    <cfRule type="cellIs" dxfId="1641" priority="865" operator="equal">
      <formula>"Rara vez"</formula>
    </cfRule>
  </conditionalFormatting>
  <conditionalFormatting sqref="K87">
    <cfRule type="cellIs" dxfId="1640" priority="639" operator="equal">
      <formula>"Baja"</formula>
    </cfRule>
    <cfRule type="cellIs" dxfId="1639" priority="638" operator="equal">
      <formula>"Media"</formula>
    </cfRule>
    <cfRule type="cellIs" dxfId="1638" priority="637" operator="equal">
      <formula>"Alta"</formula>
    </cfRule>
    <cfRule type="cellIs" dxfId="1637" priority="636" operator="equal">
      <formula>"Muy Alta"</formula>
    </cfRule>
    <cfRule type="cellIs" dxfId="1636" priority="640" operator="equal">
      <formula>"Muy Baja"</formula>
    </cfRule>
    <cfRule type="cellIs" dxfId="1635" priority="641" operator="equal">
      <formula>"Rara vez"</formula>
    </cfRule>
    <cfRule type="cellIs" dxfId="1634" priority="642" operator="equal">
      <formula>"Rara vez"</formula>
    </cfRule>
  </conditionalFormatting>
  <conditionalFormatting sqref="K87:K102">
    <cfRule type="cellIs" dxfId="1633" priority="543" operator="equal">
      <formula>"Rara vez"</formula>
    </cfRule>
    <cfRule type="cellIs" dxfId="1632" priority="542" operator="equal">
      <formula>"Rara vez"</formula>
    </cfRule>
  </conditionalFormatting>
  <conditionalFormatting sqref="K92:K93">
    <cfRule type="cellIs" dxfId="1631" priority="595" operator="equal">
      <formula>"Muy Baja"</formula>
    </cfRule>
    <cfRule type="cellIs" dxfId="1630" priority="593" operator="equal">
      <formula>"Media"</formula>
    </cfRule>
    <cfRule type="cellIs" dxfId="1629" priority="592" operator="equal">
      <formula>"Alta"</formula>
    </cfRule>
    <cfRule type="cellIs" dxfId="1628" priority="594" operator="equal">
      <formula>"Baja"</formula>
    </cfRule>
    <cfRule type="cellIs" dxfId="1627" priority="591" operator="equal">
      <formula>"Muy Alta"</formula>
    </cfRule>
  </conditionalFormatting>
  <conditionalFormatting sqref="K98">
    <cfRule type="cellIs" dxfId="1626" priority="541" operator="equal">
      <formula>"Rara vez"</formula>
    </cfRule>
    <cfRule type="cellIs" dxfId="1625" priority="540" operator="equal">
      <formula>"Rara vez"</formula>
    </cfRule>
    <cfRule type="cellIs" dxfId="1624" priority="539" operator="equal">
      <formula>"Rara vez"</formula>
    </cfRule>
    <cfRule type="cellIs" dxfId="1623" priority="538" operator="equal">
      <formula>"Rara vez"</formula>
    </cfRule>
    <cfRule type="cellIs" dxfId="1622" priority="537" operator="equal">
      <formula>"Rara vez"</formula>
    </cfRule>
    <cfRule type="cellIs" dxfId="1621" priority="536" operator="equal">
      <formula>"Rara vez"</formula>
    </cfRule>
  </conditionalFormatting>
  <conditionalFormatting sqref="K98:K99">
    <cfRule type="cellIs" dxfId="1620" priority="531" operator="equal">
      <formula>"Muy Alta"</formula>
    </cfRule>
    <cfRule type="cellIs" dxfId="1619" priority="535" operator="equal">
      <formula>"Muy Baja"</formula>
    </cfRule>
    <cfRule type="cellIs" dxfId="1618" priority="533" operator="equal">
      <formula>"Media"</formula>
    </cfRule>
    <cfRule type="cellIs" dxfId="1617" priority="534" operator="equal">
      <formula>"Baja"</formula>
    </cfRule>
    <cfRule type="cellIs" dxfId="1616" priority="532" operator="equal">
      <formula>"Alta"</formula>
    </cfRule>
  </conditionalFormatting>
  <conditionalFormatting sqref="K103:K107">
    <cfRule type="cellIs" dxfId="1615" priority="342" operator="equal">
      <formula>"Rara vez"</formula>
    </cfRule>
    <cfRule type="cellIs" dxfId="1614" priority="339" operator="equal">
      <formula>"Posible"</formula>
    </cfRule>
    <cfRule type="cellIs" dxfId="1613" priority="341" operator="equal">
      <formula>"Improbable"</formula>
    </cfRule>
    <cfRule type="cellIs" dxfId="1612" priority="340" operator="equal">
      <formula>"Rara vez"</formula>
    </cfRule>
    <cfRule type="cellIs" dxfId="1611" priority="337" operator="equal">
      <formula>"Casi Seguro"</formula>
    </cfRule>
    <cfRule type="cellIs" dxfId="1610" priority="338" operator="equal">
      <formula>"Probable"</formula>
    </cfRule>
  </conditionalFormatting>
  <conditionalFormatting sqref="K110">
    <cfRule type="cellIs" dxfId="1609" priority="324" operator="equal">
      <formula>"Rara vez"</formula>
    </cfRule>
    <cfRule type="cellIs" dxfId="1608" priority="325" operator="equal">
      <formula>"Improbable"</formula>
    </cfRule>
    <cfRule type="cellIs" dxfId="1607" priority="326" operator="equal">
      <formula>"Rara vez"</formula>
    </cfRule>
    <cfRule type="cellIs" dxfId="1606" priority="323" operator="equal">
      <formula>"Posible"</formula>
    </cfRule>
    <cfRule type="cellIs" dxfId="1605" priority="321" operator="equal">
      <formula>"Casi Seguro"</formula>
    </cfRule>
    <cfRule type="cellIs" dxfId="1604" priority="322" operator="equal">
      <formula>"Probable"</formula>
    </cfRule>
  </conditionalFormatting>
  <conditionalFormatting sqref="K114">
    <cfRule type="cellIs" dxfId="1603" priority="274" operator="equal">
      <formula>"Casi Seguro"</formula>
    </cfRule>
    <cfRule type="cellIs" dxfId="1602" priority="275" operator="equal">
      <formula>"Probable"</formula>
    </cfRule>
    <cfRule type="cellIs" dxfId="1601" priority="292" operator="equal">
      <formula>"Media"</formula>
    </cfRule>
    <cfRule type="cellIs" dxfId="1600" priority="291" operator="equal">
      <formula>"Alta"</formula>
    </cfRule>
    <cfRule type="cellIs" dxfId="1599" priority="290" operator="equal">
      <formula>"Muy Alta"</formula>
    </cfRule>
    <cfRule type="cellIs" dxfId="1598" priority="293" operator="equal">
      <formula>"Baja"</formula>
    </cfRule>
    <cfRule type="cellIs" dxfId="1597" priority="276" operator="equal">
      <formula>"Posible"</formula>
    </cfRule>
    <cfRule type="cellIs" dxfId="1596" priority="277" operator="equal">
      <formula>"Rara vez"</formula>
    </cfRule>
    <cfRule type="cellIs" dxfId="1595" priority="278" operator="equal">
      <formula>"Improbable"</formula>
    </cfRule>
    <cfRule type="cellIs" dxfId="1594" priority="279" operator="equal">
      <formula>"Rara vez"</formula>
    </cfRule>
    <cfRule type="cellIs" dxfId="1593" priority="294" operator="equal">
      <formula>"Muy Baja"</formula>
    </cfRule>
  </conditionalFormatting>
  <conditionalFormatting sqref="K118">
    <cfRule type="cellIs" dxfId="1592" priority="251" operator="equal">
      <formula>"Muy Baja"</formula>
    </cfRule>
    <cfRule type="cellIs" dxfId="1591" priority="250" operator="equal">
      <formula>"Baja"</formula>
    </cfRule>
    <cfRule type="cellIs" dxfId="1590" priority="248" operator="equal">
      <formula>"Alta"</formula>
    </cfRule>
    <cfRule type="cellIs" dxfId="1589" priority="247" operator="equal">
      <formula>"Muy Alta"</formula>
    </cfRule>
    <cfRule type="cellIs" dxfId="1588" priority="228" operator="equal">
      <formula>"Casi Seguro"</formula>
    </cfRule>
    <cfRule type="cellIs" dxfId="1587" priority="229" operator="equal">
      <formula>"Probable"</formula>
    </cfRule>
    <cfRule type="cellIs" dxfId="1586" priority="230" operator="equal">
      <formula>"Posible"</formula>
    </cfRule>
    <cfRule type="cellIs" dxfId="1585" priority="231" operator="equal">
      <formula>"Rara vez"</formula>
    </cfRule>
    <cfRule type="cellIs" dxfId="1584" priority="232" operator="equal">
      <formula>"Improbable"</formula>
    </cfRule>
    <cfRule type="cellIs" dxfId="1583" priority="233" operator="equal">
      <formula>"Rara vez"</formula>
    </cfRule>
    <cfRule type="cellIs" dxfId="1582" priority="249" operator="equal">
      <formula>"Media"</formula>
    </cfRule>
  </conditionalFormatting>
  <conditionalFormatting sqref="AG9:AG33 AG36:AG102">
    <cfRule type="containsText" dxfId="1581" priority="173" operator="containsText" text="❌">
      <formula>NOT(ISERROR(SEARCH(("❌"),(AG9))))</formula>
    </cfRule>
  </conditionalFormatting>
  <conditionalFormatting sqref="AG34">
    <cfRule type="containsText" dxfId="1580" priority="122" operator="containsText" text="❌">
      <formula>NOT(ISERROR(SEARCH("❌",AG34)))</formula>
    </cfRule>
  </conditionalFormatting>
  <conditionalFormatting sqref="AG103:AG113">
    <cfRule type="containsText" dxfId="1579" priority="348" operator="containsText" text="❌">
      <formula>NOT(ISERROR(SEARCH("❌",AG103)))</formula>
    </cfRule>
  </conditionalFormatting>
  <conditionalFormatting sqref="AG114">
    <cfRule type="containsText" dxfId="1578" priority="295" operator="containsText" text="❌">
      <formula>NOT(ISERROR(SEARCH("❌",AG114)))</formula>
    </cfRule>
  </conditionalFormatting>
  <conditionalFormatting sqref="AG118">
    <cfRule type="containsText" dxfId="1577" priority="252" operator="containsText" text="❌">
      <formula>NOT(ISERROR(SEARCH("❌",AG118)))</formula>
    </cfRule>
  </conditionalFormatting>
  <conditionalFormatting sqref="AG119:AG124">
    <cfRule type="containsText" dxfId="1576" priority="362" operator="containsText" text="❌">
      <formula>NOT(ISERROR(SEARCH("❌",AG119)))</formula>
    </cfRule>
  </conditionalFormatting>
  <conditionalFormatting sqref="AH9">
    <cfRule type="cellIs" dxfId="1575" priority="769" operator="equal">
      <formula>"Leve"</formula>
    </cfRule>
    <cfRule type="cellIs" dxfId="1574" priority="766" operator="equal">
      <formula>"Mayor"</formula>
    </cfRule>
    <cfRule type="cellIs" dxfId="1573" priority="767" operator="equal">
      <formula>"Moderado"</formula>
    </cfRule>
    <cfRule type="cellIs" dxfId="1572" priority="768" operator="equal">
      <formula>"Menor"</formula>
    </cfRule>
    <cfRule type="cellIs" dxfId="1571" priority="765" operator="equal">
      <formula>"Catastrófico"</formula>
    </cfRule>
  </conditionalFormatting>
  <conditionalFormatting sqref="AH12">
    <cfRule type="cellIs" dxfId="1570" priority="758" operator="equal">
      <formula>"Menor"</formula>
    </cfRule>
    <cfRule type="cellIs" dxfId="1569" priority="755" operator="equal">
      <formula>"Catastrófico"</formula>
    </cfRule>
    <cfRule type="cellIs" dxfId="1568" priority="757" operator="equal">
      <formula>"Moderado"</formula>
    </cfRule>
    <cfRule type="cellIs" dxfId="1567" priority="759" operator="equal">
      <formula>"Leve"</formula>
    </cfRule>
    <cfRule type="cellIs" dxfId="1566" priority="756" operator="equal">
      <formula>"Mayor"</formula>
    </cfRule>
  </conditionalFormatting>
  <conditionalFormatting sqref="AH15">
    <cfRule type="cellIs" dxfId="1565" priority="212" operator="equal">
      <formula>"Leve"</formula>
    </cfRule>
    <cfRule type="cellIs" dxfId="1564" priority="211" operator="equal">
      <formula>"Menor"</formula>
    </cfRule>
    <cfRule type="cellIs" dxfId="1563" priority="210" operator="equal">
      <formula>"Moderado"</formula>
    </cfRule>
    <cfRule type="cellIs" dxfId="1562" priority="209" operator="equal">
      <formula>"Mayor"</formula>
    </cfRule>
    <cfRule type="cellIs" dxfId="1561" priority="208" operator="equal">
      <formula>"Catastrófico"</formula>
    </cfRule>
  </conditionalFormatting>
  <conditionalFormatting sqref="AH18">
    <cfRule type="cellIs" dxfId="1560" priority="142" operator="equal">
      <formula>"Leve"</formula>
    </cfRule>
    <cfRule type="cellIs" dxfId="1559" priority="141" operator="equal">
      <formula>"Menor"</formula>
    </cfRule>
    <cfRule type="cellIs" dxfId="1558" priority="140" operator="equal">
      <formula>"Moderado"</formula>
    </cfRule>
    <cfRule type="cellIs" dxfId="1557" priority="139" operator="equal">
      <formula>"Mayor"</formula>
    </cfRule>
    <cfRule type="cellIs" dxfId="1556" priority="138" operator="equal">
      <formula>"Catastrófico"</formula>
    </cfRule>
  </conditionalFormatting>
  <conditionalFormatting sqref="AH21">
    <cfRule type="cellIs" dxfId="1555" priority="895" operator="equal">
      <formula>"Mayor"</formula>
    </cfRule>
    <cfRule type="cellIs" dxfId="1554" priority="894" operator="equal">
      <formula>"Catastrófico"</formula>
    </cfRule>
    <cfRule type="cellIs" dxfId="1553" priority="898" operator="equal">
      <formula>"Leve"</formula>
    </cfRule>
    <cfRule type="cellIs" dxfId="1552" priority="896" operator="equal">
      <formula>"Moderado"</formula>
    </cfRule>
    <cfRule type="cellIs" dxfId="1551" priority="897" operator="equal">
      <formula>"Menor"</formula>
    </cfRule>
  </conditionalFormatting>
  <conditionalFormatting sqref="AH25">
    <cfRule type="cellIs" dxfId="1550" priority="665" operator="equal">
      <formula>"Leve"</formula>
    </cfRule>
    <cfRule type="cellIs" dxfId="1549" priority="664" operator="equal">
      <formula>"Menor"</formula>
    </cfRule>
    <cfRule type="cellIs" dxfId="1548" priority="662" operator="equal">
      <formula>"Mayor"</formula>
    </cfRule>
    <cfRule type="cellIs" dxfId="1547" priority="663" operator="equal">
      <formula>"Moderado"</formula>
    </cfRule>
    <cfRule type="cellIs" dxfId="1546" priority="661" operator="equal">
      <formula>"Catastrófico"</formula>
    </cfRule>
  </conditionalFormatting>
  <conditionalFormatting sqref="AH28">
    <cfRule type="cellIs" dxfId="1545" priority="919" operator="equal">
      <formula>"Catastrófico"</formula>
    </cfRule>
    <cfRule type="cellIs" dxfId="1544" priority="921" operator="equal">
      <formula>"Moderado"</formula>
    </cfRule>
    <cfRule type="cellIs" dxfId="1543" priority="922" operator="equal">
      <formula>"Menor"</formula>
    </cfRule>
    <cfRule type="cellIs" dxfId="1542" priority="923" operator="equal">
      <formula>"Leve"</formula>
    </cfRule>
    <cfRule type="cellIs" dxfId="1541" priority="920" operator="equal">
      <formula>"Mayor"</formula>
    </cfRule>
  </conditionalFormatting>
  <conditionalFormatting sqref="AH34">
    <cfRule type="cellIs" dxfId="1540" priority="120" operator="equal">
      <formula>"Menor"</formula>
    </cfRule>
    <cfRule type="cellIs" dxfId="1539" priority="119" operator="equal">
      <formula>"Moderado"</formula>
    </cfRule>
    <cfRule type="cellIs" dxfId="1538" priority="121" operator="equal">
      <formula>"Leve"</formula>
    </cfRule>
    <cfRule type="cellIs" dxfId="1537" priority="117" operator="equal">
      <formula>"Catastrófico"</formula>
    </cfRule>
    <cfRule type="cellIs" dxfId="1536" priority="118" operator="equal">
      <formula>"Mayor"</formula>
    </cfRule>
  </conditionalFormatting>
  <conditionalFormatting sqref="AH36">
    <cfRule type="cellIs" dxfId="1535" priority="696" operator="equal">
      <formula>"Catastrófico"</formula>
    </cfRule>
    <cfRule type="cellIs" dxfId="1534" priority="699" operator="equal">
      <formula>"Menor"</formula>
    </cfRule>
    <cfRule type="cellIs" dxfId="1533" priority="698" operator="equal">
      <formula>"Moderado"</formula>
    </cfRule>
    <cfRule type="cellIs" dxfId="1532" priority="697" operator="equal">
      <formula>"Mayor"</formula>
    </cfRule>
    <cfRule type="cellIs" dxfId="1531" priority="700" operator="equal">
      <formula>"Leve"</formula>
    </cfRule>
  </conditionalFormatting>
  <conditionalFormatting sqref="AH40 AJ40">
    <cfRule type="cellIs" dxfId="1530" priority="955" operator="equal">
      <formula>"Catastrófico"</formula>
    </cfRule>
    <cfRule type="cellIs" dxfId="1529" priority="956" operator="equal">
      <formula>"Mayor"</formula>
    </cfRule>
    <cfRule type="cellIs" dxfId="1528" priority="958" operator="equal">
      <formula>"Menor"</formula>
    </cfRule>
    <cfRule type="cellIs" dxfId="1527" priority="959" operator="equal">
      <formula>"Leve"</formula>
    </cfRule>
  </conditionalFormatting>
  <conditionalFormatting sqref="AH45">
    <cfRule type="cellIs" dxfId="1526" priority="732" operator="equal">
      <formula>"Mayor"</formula>
    </cfRule>
    <cfRule type="cellIs" dxfId="1525" priority="733" operator="equal">
      <formula>"Moderado"</formula>
    </cfRule>
    <cfRule type="cellIs" dxfId="1524" priority="734" operator="equal">
      <formula>"Menor"</formula>
    </cfRule>
    <cfRule type="cellIs" dxfId="1523" priority="735" operator="equal">
      <formula>"Leve"</formula>
    </cfRule>
    <cfRule type="cellIs" dxfId="1522" priority="731" operator="equal">
      <formula>"Catastrófico"</formula>
    </cfRule>
  </conditionalFormatting>
  <conditionalFormatting sqref="AH51">
    <cfRule type="cellIs" dxfId="1521" priority="794" operator="equal">
      <formula>"Mayor"</formula>
    </cfRule>
    <cfRule type="cellIs" dxfId="1520" priority="793" operator="equal">
      <formula>"Catastrófico"</formula>
    </cfRule>
    <cfRule type="cellIs" dxfId="1519" priority="797" operator="equal">
      <formula>"Leve"</formula>
    </cfRule>
    <cfRule type="cellIs" dxfId="1518" priority="796" operator="equal">
      <formula>"Menor"</formula>
    </cfRule>
    <cfRule type="cellIs" dxfId="1517" priority="795" operator="equal">
      <formula>"Moderado"</formula>
    </cfRule>
  </conditionalFormatting>
  <conditionalFormatting sqref="AH56">
    <cfRule type="cellIs" dxfId="1516" priority="808" operator="equal">
      <formula>"Menor"</formula>
    </cfRule>
    <cfRule type="cellIs" dxfId="1515" priority="807" operator="equal">
      <formula>"Moderado"</formula>
    </cfRule>
    <cfRule type="cellIs" dxfId="1514" priority="805" operator="equal">
      <formula>"Catastrófico"</formula>
    </cfRule>
    <cfRule type="cellIs" dxfId="1513" priority="809" operator="equal">
      <formula>"Leve"</formula>
    </cfRule>
    <cfRule type="cellIs" dxfId="1512" priority="806" operator="equal">
      <formula>"Mayor"</formula>
    </cfRule>
  </conditionalFormatting>
  <conditionalFormatting sqref="AH59">
    <cfRule type="cellIs" dxfId="1511" priority="388" operator="equal">
      <formula>"Catastrófico"</formula>
    </cfRule>
    <cfRule type="cellIs" dxfId="1510" priority="389" operator="equal">
      <formula>"Mayor"</formula>
    </cfRule>
    <cfRule type="cellIs" dxfId="1509" priority="392" operator="equal">
      <formula>"Leve"</formula>
    </cfRule>
    <cfRule type="cellIs" dxfId="1508" priority="391" operator="equal">
      <formula>"Menor"</formula>
    </cfRule>
    <cfRule type="cellIs" dxfId="1507" priority="390" operator="equal">
      <formula>"Moderado"</formula>
    </cfRule>
  </conditionalFormatting>
  <conditionalFormatting sqref="AH63">
    <cfRule type="cellIs" dxfId="1506" priority="447" operator="equal">
      <formula>"Leve"</formula>
    </cfRule>
    <cfRule type="cellIs" dxfId="1505" priority="446" operator="equal">
      <formula>"Menor"</formula>
    </cfRule>
    <cfRule type="cellIs" dxfId="1504" priority="443" operator="equal">
      <formula>"Catastrófico"</formula>
    </cfRule>
    <cfRule type="cellIs" dxfId="1503" priority="444" operator="equal">
      <formula>"Mayor"</formula>
    </cfRule>
    <cfRule type="cellIs" dxfId="1502" priority="445" operator="equal">
      <formula>"Moderado"</formula>
    </cfRule>
  </conditionalFormatting>
  <conditionalFormatting sqref="AH66">
    <cfRule type="cellIs" dxfId="1501" priority="488" operator="equal">
      <formula>"Mayor"</formula>
    </cfRule>
    <cfRule type="cellIs" dxfId="1500" priority="489" operator="equal">
      <formula>"Moderado"</formula>
    </cfRule>
    <cfRule type="cellIs" dxfId="1499" priority="490" operator="equal">
      <formula>"Menor"</formula>
    </cfRule>
    <cfRule type="cellIs" dxfId="1498" priority="491" operator="equal">
      <formula>"Leve"</formula>
    </cfRule>
    <cfRule type="cellIs" dxfId="1497" priority="487" operator="equal">
      <formula>"Catastrófico"</formula>
    </cfRule>
  </conditionalFormatting>
  <conditionalFormatting sqref="AH70 AH72 AH77:AH79 AH98:AH99">
    <cfRule type="cellIs" dxfId="1496" priority="520" operator="equal">
      <formula>"Menor"</formula>
    </cfRule>
    <cfRule type="cellIs" dxfId="1495" priority="521" operator="equal">
      <formula>"Leve"</formula>
    </cfRule>
    <cfRule type="cellIs" dxfId="1494" priority="519" operator="equal">
      <formula>"Moderado"</formula>
    </cfRule>
    <cfRule type="cellIs" dxfId="1493" priority="518" operator="equal">
      <formula>"Mayor"</formula>
    </cfRule>
    <cfRule type="cellIs" dxfId="1492" priority="517" operator="equal">
      <formula>"Catastrófico"</formula>
    </cfRule>
  </conditionalFormatting>
  <conditionalFormatting sqref="AH82">
    <cfRule type="cellIs" dxfId="1491" priority="859" operator="equal">
      <formula>"Leve"</formula>
    </cfRule>
    <cfRule type="cellIs" dxfId="1490" priority="858" operator="equal">
      <formula>"Menor"</formula>
    </cfRule>
    <cfRule type="cellIs" dxfId="1489" priority="857" operator="equal">
      <formula>"Moderado"</formula>
    </cfRule>
    <cfRule type="cellIs" dxfId="1488" priority="856" operator="equal">
      <formula>"Mayor"</formula>
    </cfRule>
    <cfRule type="cellIs" dxfId="1487" priority="855" operator="equal">
      <formula>"Catastrófico"</formula>
    </cfRule>
  </conditionalFormatting>
  <conditionalFormatting sqref="AH87">
    <cfRule type="cellIs" dxfId="1486" priority="635" operator="equal">
      <formula>"Leve"</formula>
    </cfRule>
    <cfRule type="cellIs" dxfId="1485" priority="631" operator="equal">
      <formula>"Catastrófico"</formula>
    </cfRule>
    <cfRule type="cellIs" dxfId="1484" priority="632" operator="equal">
      <formula>"Mayor"</formula>
    </cfRule>
    <cfRule type="cellIs" dxfId="1483" priority="633" operator="equal">
      <formula>"Moderado"</formula>
    </cfRule>
    <cfRule type="cellIs" dxfId="1482" priority="634" operator="equal">
      <formula>"Menor"</formula>
    </cfRule>
  </conditionalFormatting>
  <conditionalFormatting sqref="AH92:AH93">
    <cfRule type="cellIs" dxfId="1481" priority="599" operator="equal">
      <formula>"Menor"</formula>
    </cfRule>
    <cfRule type="cellIs" dxfId="1480" priority="600" operator="equal">
      <formula>"Leve"</formula>
    </cfRule>
    <cfRule type="cellIs" dxfId="1479" priority="597" operator="equal">
      <formula>"Mayor"</formula>
    </cfRule>
    <cfRule type="cellIs" dxfId="1478" priority="596" operator="equal">
      <formula>"Catastrófico"</formula>
    </cfRule>
    <cfRule type="cellIs" dxfId="1477" priority="598" operator="equal">
      <formula>"Moderado"</formula>
    </cfRule>
  </conditionalFormatting>
  <conditionalFormatting sqref="AH103">
    <cfRule type="cellIs" dxfId="1476" priority="346" operator="equal">
      <formula>"Menor"</formula>
    </cfRule>
    <cfRule type="cellIs" dxfId="1475" priority="345" operator="equal">
      <formula>"Moderado"</formula>
    </cfRule>
    <cfRule type="cellIs" dxfId="1474" priority="347" operator="equal">
      <formula>"Leve"</formula>
    </cfRule>
    <cfRule type="cellIs" dxfId="1473" priority="344" operator="equal">
      <formula>"Mayor"</formula>
    </cfRule>
    <cfRule type="cellIs" dxfId="1472" priority="343" operator="equal">
      <formula>"Catastrófico"</formula>
    </cfRule>
  </conditionalFormatting>
  <conditionalFormatting sqref="AH107 AH110">
    <cfRule type="cellIs" dxfId="1471" priority="360" operator="equal">
      <formula>"Menor"</formula>
    </cfRule>
    <cfRule type="cellIs" dxfId="1470" priority="361" operator="equal">
      <formula>"Leve"</formula>
    </cfRule>
    <cfRule type="cellIs" dxfId="1469" priority="357" operator="equal">
      <formula>"Catastrófico"</formula>
    </cfRule>
    <cfRule type="cellIs" dxfId="1468" priority="358" operator="equal">
      <formula>"Mayor"</formula>
    </cfRule>
    <cfRule type="cellIs" dxfId="1467" priority="359" operator="equal">
      <formula>"Moderado"</formula>
    </cfRule>
  </conditionalFormatting>
  <conditionalFormatting sqref="AH114">
    <cfRule type="cellIs" dxfId="1466" priority="289" operator="equal">
      <formula>"Leve"</formula>
    </cfRule>
    <cfRule type="cellIs" dxfId="1465" priority="286" operator="equal">
      <formula>"Mayor"</formula>
    </cfRule>
    <cfRule type="cellIs" dxfId="1464" priority="285" operator="equal">
      <formula>"Catastrófico"</formula>
    </cfRule>
    <cfRule type="cellIs" dxfId="1463" priority="288" operator="equal">
      <formula>"Menor"</formula>
    </cfRule>
    <cfRule type="cellIs" dxfId="1462" priority="287" operator="equal">
      <formula>"Moderado"</formula>
    </cfRule>
  </conditionalFormatting>
  <conditionalFormatting sqref="AH118">
    <cfRule type="cellIs" dxfId="1461" priority="244" operator="equal">
      <formula>"Moderado"</formula>
    </cfRule>
    <cfRule type="cellIs" dxfId="1460" priority="242" operator="equal">
      <formula>"Catastrófico"</formula>
    </cfRule>
    <cfRule type="cellIs" dxfId="1459" priority="246" operator="equal">
      <formula>"Leve"</formula>
    </cfRule>
    <cfRule type="cellIs" dxfId="1458" priority="245" operator="equal">
      <formula>"Menor"</formula>
    </cfRule>
    <cfRule type="cellIs" dxfId="1457" priority="243" operator="equal">
      <formula>"Mayor"</formula>
    </cfRule>
  </conditionalFormatting>
  <conditionalFormatting sqref="AI40:AI44">
    <cfRule type="containsText" dxfId="1456" priority="954" operator="containsText" text="❌">
      <formula>NOT(ISERROR(SEARCH(("❌"),(AI40))))</formula>
    </cfRule>
  </conditionalFormatting>
  <conditionalFormatting sqref="AJ9 AJ12">
    <cfRule type="cellIs" dxfId="1455" priority="753" operator="equal">
      <formula>"Moderado"</formula>
    </cfRule>
    <cfRule type="cellIs" dxfId="1454" priority="751" operator="equal">
      <formula>"Extremo"</formula>
    </cfRule>
    <cfRule type="cellIs" dxfId="1453" priority="754" operator="equal">
      <formula>"Bajo"</formula>
    </cfRule>
    <cfRule type="cellIs" dxfId="1452" priority="752" operator="equal">
      <formula>"Alto"</formula>
    </cfRule>
  </conditionalFormatting>
  <conditionalFormatting sqref="AJ9:AJ33 AJ36:AJ40">
    <cfRule type="cellIs" dxfId="1451" priority="144" operator="equal">
      <formula>"Alta"</formula>
    </cfRule>
    <cfRule type="cellIs" dxfId="1450" priority="143" operator="equal">
      <formula>"Moderada"</formula>
    </cfRule>
    <cfRule type="cellIs" dxfId="1449" priority="145" operator="equal">
      <formula>"Extrema"</formula>
    </cfRule>
  </conditionalFormatting>
  <conditionalFormatting sqref="AJ15">
    <cfRule type="cellIs" dxfId="1448" priority="186" operator="equal">
      <formula>"Alto"</formula>
    </cfRule>
    <cfRule type="cellIs" dxfId="1447" priority="187" operator="equal">
      <formula>"Moderado"</formula>
    </cfRule>
    <cfRule type="cellIs" dxfId="1446" priority="188" operator="equal">
      <formula>"Bajo"</formula>
    </cfRule>
    <cfRule type="cellIs" dxfId="1445" priority="185" operator="equal">
      <formula>"Extremo"</formula>
    </cfRule>
  </conditionalFormatting>
  <conditionalFormatting sqref="AJ18">
    <cfRule type="cellIs" dxfId="1444" priority="134" operator="equal">
      <formula>"Extremo"</formula>
    </cfRule>
    <cfRule type="cellIs" dxfId="1443" priority="135" operator="equal">
      <formula>"Alto"</formula>
    </cfRule>
    <cfRule type="cellIs" dxfId="1442" priority="136" operator="equal">
      <formula>"Moderado"</formula>
    </cfRule>
    <cfRule type="cellIs" dxfId="1441" priority="137" operator="equal">
      <formula>"Bajo"</formula>
    </cfRule>
  </conditionalFormatting>
  <conditionalFormatting sqref="AJ21">
    <cfRule type="cellIs" dxfId="1440" priority="874" operator="equal">
      <formula>"Bajo"</formula>
    </cfRule>
    <cfRule type="cellIs" dxfId="1439" priority="873" operator="equal">
      <formula>"Moderado"</formula>
    </cfRule>
    <cfRule type="cellIs" dxfId="1438" priority="872" operator="equal">
      <formula>"Alto"</formula>
    </cfRule>
    <cfRule type="cellIs" dxfId="1437" priority="871" operator="equal">
      <formula>"Extremo"</formula>
    </cfRule>
  </conditionalFormatting>
  <conditionalFormatting sqref="AJ25">
    <cfRule type="cellIs" dxfId="1436" priority="643" operator="equal">
      <formula>"Extremo"</formula>
    </cfRule>
    <cfRule type="cellIs" dxfId="1435" priority="645" operator="equal">
      <formula>"Moderado"</formula>
    </cfRule>
    <cfRule type="cellIs" dxfId="1434" priority="646" operator="equal">
      <formula>"Bajo"</formula>
    </cfRule>
    <cfRule type="cellIs" dxfId="1433" priority="644" operator="equal">
      <formula>"Alto"</formula>
    </cfRule>
  </conditionalFormatting>
  <conditionalFormatting sqref="AJ28">
    <cfRule type="cellIs" dxfId="1432" priority="901" operator="equal">
      <formula>"Extremo"</formula>
    </cfRule>
    <cfRule type="cellIs" dxfId="1431" priority="902" operator="equal">
      <formula>"Alto"</formula>
    </cfRule>
    <cfRule type="cellIs" dxfId="1430" priority="904" operator="equal">
      <formula>"Bajo"</formula>
    </cfRule>
    <cfRule type="cellIs" dxfId="1429" priority="903" operator="equal">
      <formula>"Moderado"</formula>
    </cfRule>
  </conditionalFormatting>
  <conditionalFormatting sqref="AJ34">
    <cfRule type="cellIs" dxfId="1428" priority="124" operator="equal">
      <formula>"Alto"</formula>
    </cfRule>
    <cfRule type="cellIs" dxfId="1427" priority="115" operator="equal">
      <formula>"Alta"</formula>
    </cfRule>
    <cfRule type="cellIs" dxfId="1426" priority="126" operator="equal">
      <formula>"Bajo"</formula>
    </cfRule>
    <cfRule type="cellIs" dxfId="1425" priority="125" operator="equal">
      <formula>"Moderado"</formula>
    </cfRule>
    <cfRule type="cellIs" dxfId="1424" priority="114" operator="equal">
      <formula>"Moderada"</formula>
    </cfRule>
    <cfRule type="cellIs" dxfId="1423" priority="123" operator="equal">
      <formula>"Extremo"</formula>
    </cfRule>
    <cfRule type="cellIs" dxfId="1422" priority="116" operator="equal">
      <formula>"Extrema"</formula>
    </cfRule>
  </conditionalFormatting>
  <conditionalFormatting sqref="AJ36">
    <cfRule type="cellIs" dxfId="1421" priority="678" operator="equal">
      <formula>"Extremo"</formula>
    </cfRule>
    <cfRule type="cellIs" dxfId="1420" priority="679" operator="equal">
      <formula>"Alto"</formula>
    </cfRule>
    <cfRule type="cellIs" dxfId="1419" priority="680" operator="equal">
      <formula>"Moderado"</formula>
    </cfRule>
    <cfRule type="cellIs" dxfId="1418" priority="681" operator="equal">
      <formula>"Bajo"</formula>
    </cfRule>
  </conditionalFormatting>
  <conditionalFormatting sqref="AJ40 AH40">
    <cfRule type="cellIs" dxfId="1417" priority="957" operator="equal">
      <formula>"Moderado"</formula>
    </cfRule>
  </conditionalFormatting>
  <conditionalFormatting sqref="AJ40">
    <cfRule type="cellIs" dxfId="1416" priority="938" operator="equal">
      <formula>"Moderado"</formula>
    </cfRule>
    <cfRule type="cellIs" dxfId="1415" priority="939" operator="equal">
      <formula>"Bajo"</formula>
    </cfRule>
    <cfRule type="cellIs" dxfId="1414" priority="937" operator="equal">
      <formula>"Alto"</formula>
    </cfRule>
    <cfRule type="cellIs" dxfId="1413" priority="936" operator="equal">
      <formula>"Extremo"</formula>
    </cfRule>
  </conditionalFormatting>
  <conditionalFormatting sqref="AJ45">
    <cfRule type="cellIs" dxfId="1412" priority="715" operator="equal">
      <formula>"Moderado"</formula>
    </cfRule>
    <cfRule type="cellIs" dxfId="1411" priority="713" operator="equal">
      <formula>"Extremo"</formula>
    </cfRule>
    <cfRule type="cellIs" dxfId="1410" priority="714" operator="equal">
      <formula>"Alto"</formula>
    </cfRule>
    <cfRule type="cellIs" dxfId="1409" priority="716" operator="equal">
      <formula>"Bajo"</formula>
    </cfRule>
  </conditionalFormatting>
  <conditionalFormatting sqref="AJ45:AJ56">
    <cfRule type="cellIs" dxfId="1408" priority="748" operator="equal">
      <formula>"Moderada"</formula>
    </cfRule>
    <cfRule type="cellIs" dxfId="1407" priority="749" operator="equal">
      <formula>"Alta"</formula>
    </cfRule>
    <cfRule type="cellIs" dxfId="1406" priority="750" operator="equal">
      <formula>"Extrema"</formula>
    </cfRule>
  </conditionalFormatting>
  <conditionalFormatting sqref="AJ51">
    <cfRule type="cellIs" dxfId="1405" priority="777" operator="equal">
      <formula>"Moderado"</formula>
    </cfRule>
    <cfRule type="cellIs" dxfId="1404" priority="775" operator="equal">
      <formula>"Extremo"</formula>
    </cfRule>
    <cfRule type="cellIs" dxfId="1403" priority="778" operator="equal">
      <formula>"Bajo"</formula>
    </cfRule>
    <cfRule type="cellIs" dxfId="1402" priority="776" operator="equal">
      <formula>"Alto"</formula>
    </cfRule>
  </conditionalFormatting>
  <conditionalFormatting sqref="AJ56">
    <cfRule type="cellIs" dxfId="1401" priority="811" operator="equal">
      <formula>"Alto"</formula>
    </cfRule>
    <cfRule type="cellIs" dxfId="1400" priority="812" operator="equal">
      <formula>"Moderado"</formula>
    </cfRule>
    <cfRule type="cellIs" dxfId="1399" priority="813" operator="equal">
      <formula>"Bajo"</formula>
    </cfRule>
    <cfRule type="cellIs" dxfId="1398" priority="810" operator="equal">
      <formula>"Extremo"</formula>
    </cfRule>
  </conditionalFormatting>
  <conditionalFormatting sqref="AJ59">
    <cfRule type="cellIs" dxfId="1397" priority="385" operator="equal">
      <formula>"Alto"</formula>
    </cfRule>
    <cfRule type="cellIs" dxfId="1396" priority="384" operator="equal">
      <formula>"Extremo"</formula>
    </cfRule>
    <cfRule type="cellIs" dxfId="1395" priority="387" operator="equal">
      <formula>"Bajo"</formula>
    </cfRule>
    <cfRule type="cellIs" dxfId="1394" priority="386" operator="equal">
      <formula>"Moderado"</formula>
    </cfRule>
  </conditionalFormatting>
  <conditionalFormatting sqref="AJ59:AJ103">
    <cfRule type="cellIs" dxfId="1393" priority="128" operator="equal">
      <formula>"Alta"</formula>
    </cfRule>
    <cfRule type="cellIs" dxfId="1392" priority="127" operator="equal">
      <formula>"Moderada"</formula>
    </cfRule>
    <cfRule type="cellIs" dxfId="1391" priority="129" operator="equal">
      <formula>"Extrema"</formula>
    </cfRule>
  </conditionalFormatting>
  <conditionalFormatting sqref="AJ63">
    <cfRule type="cellIs" dxfId="1390" priority="439" operator="equal">
      <formula>"Extremo"</formula>
    </cfRule>
    <cfRule type="cellIs" dxfId="1389" priority="442" operator="equal">
      <formula>"Bajo"</formula>
    </cfRule>
    <cfRule type="cellIs" dxfId="1388" priority="441" operator="equal">
      <formula>"Moderado"</formula>
    </cfRule>
    <cfRule type="cellIs" dxfId="1387" priority="440" operator="equal">
      <formula>"Alto"</formula>
    </cfRule>
  </conditionalFormatting>
  <conditionalFormatting sqref="AJ66">
    <cfRule type="cellIs" dxfId="1386" priority="469" operator="equal">
      <formula>"Extremo"</formula>
    </cfRule>
    <cfRule type="cellIs" dxfId="1385" priority="472" operator="equal">
      <formula>"Bajo"</formula>
    </cfRule>
    <cfRule type="cellIs" dxfId="1384" priority="471" operator="equal">
      <formula>"Moderado"</formula>
    </cfRule>
    <cfRule type="cellIs" dxfId="1383" priority="470" operator="equal">
      <formula>"Alto"</formula>
    </cfRule>
  </conditionalFormatting>
  <conditionalFormatting sqref="AJ70">
    <cfRule type="cellIs" dxfId="1382" priority="130" operator="equal">
      <formula>"Extremo"</formula>
    </cfRule>
    <cfRule type="cellIs" dxfId="1381" priority="131" operator="equal">
      <formula>"Alto"</formula>
    </cfRule>
    <cfRule type="cellIs" dxfId="1380" priority="132" operator="equal">
      <formula>"Moderado"</formula>
    </cfRule>
    <cfRule type="cellIs" dxfId="1379" priority="133" operator="equal">
      <formula>"Bajo"</formula>
    </cfRule>
  </conditionalFormatting>
  <conditionalFormatting sqref="AJ72 AJ77:AJ79">
    <cfRule type="cellIs" dxfId="1378" priority="499" operator="equal">
      <formula>"Extremo"</formula>
    </cfRule>
    <cfRule type="cellIs" dxfId="1377" priority="500" operator="equal">
      <formula>"Alto"</formula>
    </cfRule>
    <cfRule type="cellIs" dxfId="1376" priority="502" operator="equal">
      <formula>"Bajo"</formula>
    </cfRule>
    <cfRule type="cellIs" dxfId="1375" priority="501" operator="equal">
      <formula>"Moderado"</formula>
    </cfRule>
  </conditionalFormatting>
  <conditionalFormatting sqref="AJ82">
    <cfRule type="cellIs" dxfId="1374" priority="843" operator="equal">
      <formula>"Moderado"</formula>
    </cfRule>
    <cfRule type="cellIs" dxfId="1373" priority="844" operator="equal">
      <formula>"Bajo"</formula>
    </cfRule>
    <cfRule type="cellIs" dxfId="1372" priority="841" operator="equal">
      <formula>"Extremo"</formula>
    </cfRule>
    <cfRule type="cellIs" dxfId="1371" priority="842" operator="equal">
      <formula>"Alto"</formula>
    </cfRule>
  </conditionalFormatting>
  <conditionalFormatting sqref="AJ87">
    <cfRule type="cellIs" dxfId="1370" priority="613" operator="equal">
      <formula>"Extremo"</formula>
    </cfRule>
    <cfRule type="cellIs" dxfId="1369" priority="614" operator="equal">
      <formula>"Alto"</formula>
    </cfRule>
    <cfRule type="cellIs" dxfId="1368" priority="615" operator="equal">
      <formula>"Moderado"</formula>
    </cfRule>
    <cfRule type="cellIs" dxfId="1367" priority="616" operator="equal">
      <formula>"Bajo"</formula>
    </cfRule>
  </conditionalFormatting>
  <conditionalFormatting sqref="AJ92:AJ93">
    <cfRule type="cellIs" dxfId="1366" priority="576" operator="equal">
      <formula>"Bajo"</formula>
    </cfRule>
    <cfRule type="cellIs" dxfId="1365" priority="573" operator="equal">
      <formula>"Extremo"</formula>
    </cfRule>
    <cfRule type="cellIs" dxfId="1364" priority="574" operator="equal">
      <formula>"Alto"</formula>
    </cfRule>
    <cfRule type="cellIs" dxfId="1363" priority="575" operator="equal">
      <formula>"Moderado"</formula>
    </cfRule>
  </conditionalFormatting>
  <conditionalFormatting sqref="AJ98:AJ99">
    <cfRule type="cellIs" dxfId="1362" priority="527" operator="equal">
      <formula>"Extremo"</formula>
    </cfRule>
    <cfRule type="cellIs" dxfId="1361" priority="530" operator="equal">
      <formula>"Bajo"</formula>
    </cfRule>
    <cfRule type="cellIs" dxfId="1360" priority="528" operator="equal">
      <formula>"Alto"</formula>
    </cfRule>
    <cfRule type="cellIs" dxfId="1359" priority="529" operator="equal">
      <formula>"Moderado"</formula>
    </cfRule>
  </conditionalFormatting>
  <conditionalFormatting sqref="AJ103 AJ107 AJ110">
    <cfRule type="cellIs" dxfId="1358" priority="317" operator="equal">
      <formula>"Bajo"</formula>
    </cfRule>
    <cfRule type="cellIs" dxfId="1357" priority="314" operator="equal">
      <formula>"Extremo"</formula>
    </cfRule>
    <cfRule type="cellIs" dxfId="1356" priority="315" operator="equal">
      <formula>"Alto"</formula>
    </cfRule>
    <cfRule type="cellIs" dxfId="1355" priority="316" operator="equal">
      <formula>"Moderado"</formula>
    </cfRule>
  </conditionalFormatting>
  <conditionalFormatting sqref="AJ107 AJ110">
    <cfRule type="cellIs" dxfId="1354" priority="320" operator="equal">
      <formula>"Extrema"</formula>
    </cfRule>
    <cfRule type="cellIs" dxfId="1353" priority="319" operator="equal">
      <formula>"Alta"</formula>
    </cfRule>
    <cfRule type="cellIs" dxfId="1352" priority="318" operator="equal">
      <formula>"Moderada"</formula>
    </cfRule>
  </conditionalFormatting>
  <conditionalFormatting sqref="AJ114">
    <cfRule type="cellIs" dxfId="1351" priority="305" operator="equal">
      <formula>"Extremo"</formula>
    </cfRule>
    <cfRule type="cellIs" dxfId="1350" priority="306" operator="equal">
      <formula>"Alto"</formula>
    </cfRule>
    <cfRule type="cellIs" dxfId="1349" priority="273" operator="equal">
      <formula>"Extrema"</formula>
    </cfRule>
    <cfRule type="cellIs" dxfId="1348" priority="307" operator="equal">
      <formula>"Moderado"</formula>
    </cfRule>
    <cfRule type="cellIs" dxfId="1347" priority="308" operator="equal">
      <formula>"Bajo"</formula>
    </cfRule>
    <cfRule type="cellIs" dxfId="1346" priority="272" operator="equal">
      <formula>"Alta"</formula>
    </cfRule>
    <cfRule type="cellIs" dxfId="1345" priority="271" operator="equal">
      <formula>"Moderada"</formula>
    </cfRule>
  </conditionalFormatting>
  <conditionalFormatting sqref="AJ118">
    <cfRule type="cellIs" dxfId="1344" priority="267" operator="equal">
      <formula>"Extremo"</formula>
    </cfRule>
    <cfRule type="cellIs" dxfId="1343" priority="268" operator="equal">
      <formula>"Alto"</formula>
    </cfRule>
    <cfRule type="cellIs" dxfId="1342" priority="269" operator="equal">
      <formula>"Moderado"</formula>
    </cfRule>
    <cfRule type="cellIs" dxfId="1341" priority="270" operator="equal">
      <formula>"Bajo"</formula>
    </cfRule>
    <cfRule type="cellIs" dxfId="1340" priority="220" operator="equal">
      <formula>"Moderada"</formula>
    </cfRule>
    <cfRule type="cellIs" dxfId="1339" priority="222" operator="equal">
      <formula>"Extrema"</formula>
    </cfRule>
    <cfRule type="cellIs" dxfId="1338" priority="221" operator="equal">
      <formula>"Alta"</formula>
    </cfRule>
  </conditionalFormatting>
  <conditionalFormatting sqref="BH9 BH12">
    <cfRule type="cellIs" dxfId="1337" priority="363" operator="equal">
      <formula>"Muy Alta"</formula>
    </cfRule>
    <cfRule type="cellIs" dxfId="1336" priority="364" operator="equal">
      <formula>"Alta"</formula>
    </cfRule>
    <cfRule type="cellIs" dxfId="1335" priority="367" operator="equal">
      <formula>"Muy Baja"</formula>
    </cfRule>
    <cfRule type="cellIs" dxfId="1334" priority="366" operator="equal">
      <formula>"Baja"</formula>
    </cfRule>
    <cfRule type="cellIs" dxfId="1333" priority="365" operator="equal">
      <formula>"Media"</formula>
    </cfRule>
  </conditionalFormatting>
  <conditionalFormatting sqref="BH15">
    <cfRule type="cellIs" dxfId="1332" priority="193" operator="equal">
      <formula>"Muy Baja"</formula>
    </cfRule>
    <cfRule type="cellIs" dxfId="1331" priority="190" operator="equal">
      <formula>"Alta"</formula>
    </cfRule>
    <cfRule type="cellIs" dxfId="1330" priority="192" operator="equal">
      <formula>"Baja"</formula>
    </cfRule>
    <cfRule type="cellIs" dxfId="1329" priority="191" operator="equal">
      <formula>"Media"</formula>
    </cfRule>
    <cfRule type="cellIs" dxfId="1328" priority="189" operator="equal">
      <formula>"Muy Alta"</formula>
    </cfRule>
  </conditionalFormatting>
  <conditionalFormatting sqref="BH18">
    <cfRule type="cellIs" dxfId="1327" priority="155" operator="equal">
      <formula>"Muy Baja"</formula>
    </cfRule>
    <cfRule type="cellIs" dxfId="1326" priority="154" operator="equal">
      <formula>"Baja"</formula>
    </cfRule>
    <cfRule type="cellIs" dxfId="1325" priority="153" operator="equal">
      <formula>"Media"</formula>
    </cfRule>
    <cfRule type="cellIs" dxfId="1324" priority="152" operator="equal">
      <formula>"Alta"</formula>
    </cfRule>
    <cfRule type="cellIs" dxfId="1323" priority="151" operator="equal">
      <formula>"Muy Alta"</formula>
    </cfRule>
  </conditionalFormatting>
  <conditionalFormatting sqref="BH21">
    <cfRule type="cellIs" dxfId="1322" priority="876" operator="equal">
      <formula>"Alta"</formula>
    </cfRule>
    <cfRule type="cellIs" dxfId="1321" priority="875" operator="equal">
      <formula>"Muy Alta"</formula>
    </cfRule>
    <cfRule type="cellIs" dxfId="1320" priority="877" operator="equal">
      <formula>"Media"</formula>
    </cfRule>
    <cfRule type="cellIs" dxfId="1319" priority="878" operator="equal">
      <formula>"Baja"</formula>
    </cfRule>
    <cfRule type="cellIs" dxfId="1318" priority="879" operator="equal">
      <formula>"Muy Baja"</formula>
    </cfRule>
  </conditionalFormatting>
  <conditionalFormatting sqref="BH25">
    <cfRule type="cellIs" dxfId="1317" priority="649" operator="equal">
      <formula>"Media"</formula>
    </cfRule>
    <cfRule type="cellIs" dxfId="1316" priority="650" operator="equal">
      <formula>"Baja"</formula>
    </cfRule>
    <cfRule type="cellIs" dxfId="1315" priority="651" operator="equal">
      <formula>"Muy Baja"</formula>
    </cfRule>
    <cfRule type="cellIs" dxfId="1314" priority="647" operator="equal">
      <formula>"Muy Alta"</formula>
    </cfRule>
    <cfRule type="cellIs" dxfId="1313" priority="648" operator="equal">
      <formula>"Alta"</formula>
    </cfRule>
  </conditionalFormatting>
  <conditionalFormatting sqref="BH28">
    <cfRule type="cellIs" dxfId="1312" priority="908" operator="equal">
      <formula>"Baja"</formula>
    </cfRule>
    <cfRule type="cellIs" dxfId="1311" priority="909" operator="equal">
      <formula>"Muy Baja"</formula>
    </cfRule>
    <cfRule type="cellIs" dxfId="1310" priority="905" operator="equal">
      <formula>"Muy Alta"</formula>
    </cfRule>
    <cfRule type="cellIs" dxfId="1309" priority="906" operator="equal">
      <formula>"Alta"</formula>
    </cfRule>
    <cfRule type="cellIs" dxfId="1308" priority="907" operator="equal">
      <formula>"Media"</formula>
    </cfRule>
  </conditionalFormatting>
  <conditionalFormatting sqref="BH34">
    <cfRule type="cellIs" dxfId="1307" priority="46" operator="equal">
      <formula>"Alta"</formula>
    </cfRule>
    <cfRule type="cellIs" dxfId="1306" priority="48" operator="equal">
      <formula>"Baja"</formula>
    </cfRule>
    <cfRule type="cellIs" dxfId="1305" priority="47" operator="equal">
      <formula>"Media"</formula>
    </cfRule>
    <cfRule type="cellIs" dxfId="1304" priority="49" operator="equal">
      <formula>"Muy Baja"</formula>
    </cfRule>
    <cfRule type="cellIs" dxfId="1303" priority="45" operator="equal">
      <formula>"Muy Alta"</formula>
    </cfRule>
  </conditionalFormatting>
  <conditionalFormatting sqref="BH36">
    <cfRule type="cellIs" dxfId="1302" priority="684" operator="equal">
      <formula>"Media"</formula>
    </cfRule>
    <cfRule type="cellIs" dxfId="1301" priority="683" operator="equal">
      <formula>"Alta"</formula>
    </cfRule>
    <cfRule type="cellIs" dxfId="1300" priority="682" operator="equal">
      <formula>"Muy Alta"</formula>
    </cfRule>
    <cfRule type="cellIs" dxfId="1299" priority="686" operator="equal">
      <formula>"Muy Baja"</formula>
    </cfRule>
    <cfRule type="cellIs" dxfId="1298" priority="685" operator="equal">
      <formula>"Baja"</formula>
    </cfRule>
  </conditionalFormatting>
  <conditionalFormatting sqref="BH40 BJ40">
    <cfRule type="cellIs" dxfId="1297" priority="940" operator="equal">
      <formula>"Muy Alta"</formula>
    </cfRule>
    <cfRule type="cellIs" dxfId="1296" priority="943" operator="equal">
      <formula>"Baja"</formula>
    </cfRule>
    <cfRule type="cellIs" dxfId="1295" priority="944" operator="equal">
      <formula>"Muy Baja"</formula>
    </cfRule>
    <cfRule type="cellIs" dxfId="1294" priority="942" operator="equal">
      <formula>"Media"</formula>
    </cfRule>
    <cfRule type="cellIs" dxfId="1293" priority="941" operator="equal">
      <formula>"Alta"</formula>
    </cfRule>
  </conditionalFormatting>
  <conditionalFormatting sqref="BH45">
    <cfRule type="cellIs" dxfId="1292" priority="720" operator="equal">
      <formula>"Baja"</formula>
    </cfRule>
    <cfRule type="cellIs" dxfId="1291" priority="721" operator="equal">
      <formula>"Muy Baja"</formula>
    </cfRule>
    <cfRule type="cellIs" dxfId="1290" priority="719" operator="equal">
      <formula>"Media"</formula>
    </cfRule>
    <cfRule type="cellIs" dxfId="1289" priority="718" operator="equal">
      <formula>"Alta"</formula>
    </cfRule>
    <cfRule type="cellIs" dxfId="1288" priority="717" operator="equal">
      <formula>"Muy Alta"</formula>
    </cfRule>
  </conditionalFormatting>
  <conditionalFormatting sqref="BH51">
    <cfRule type="cellIs" dxfId="1287" priority="780" operator="equal">
      <formula>"Alta"</formula>
    </cfRule>
    <cfRule type="cellIs" dxfId="1286" priority="781" operator="equal">
      <formula>"Media"</formula>
    </cfRule>
    <cfRule type="cellIs" dxfId="1285" priority="782" operator="equal">
      <formula>"Baja"</formula>
    </cfRule>
    <cfRule type="cellIs" dxfId="1284" priority="783" operator="equal">
      <formula>"Muy Baja"</formula>
    </cfRule>
    <cfRule type="cellIs" dxfId="1283" priority="779" operator="equal">
      <formula>"Muy Alta"</formula>
    </cfRule>
  </conditionalFormatting>
  <conditionalFormatting sqref="BH56 BH59">
    <cfRule type="cellIs" dxfId="1282" priority="817" operator="equal">
      <formula>"Baja"</formula>
    </cfRule>
    <cfRule type="cellIs" dxfId="1281" priority="816" operator="equal">
      <formula>"Media"</formula>
    </cfRule>
    <cfRule type="cellIs" dxfId="1280" priority="815" operator="equal">
      <formula>"Alta"</formula>
    </cfRule>
    <cfRule type="cellIs" dxfId="1279" priority="818" operator="equal">
      <formula>"Muy Baja"</formula>
    </cfRule>
    <cfRule type="cellIs" dxfId="1278" priority="814" operator="equal">
      <formula>"Muy Alta"</formula>
    </cfRule>
  </conditionalFormatting>
  <conditionalFormatting sqref="BH63">
    <cfRule type="cellIs" dxfId="1277" priority="424" operator="equal">
      <formula>"Alta"</formula>
    </cfRule>
    <cfRule type="cellIs" dxfId="1276" priority="426" operator="equal">
      <formula>"Baja"</formula>
    </cfRule>
    <cfRule type="cellIs" dxfId="1275" priority="427" operator="equal">
      <formula>"Muy Baja"</formula>
    </cfRule>
    <cfRule type="cellIs" dxfId="1274" priority="425" operator="equal">
      <formula>"Media"</formula>
    </cfRule>
    <cfRule type="cellIs" dxfId="1273" priority="423" operator="equal">
      <formula>"Muy Alta"</formula>
    </cfRule>
  </conditionalFormatting>
  <conditionalFormatting sqref="BH66">
    <cfRule type="cellIs" dxfId="1272" priority="473" operator="equal">
      <formula>"Muy Alta"</formula>
    </cfRule>
    <cfRule type="cellIs" dxfId="1271" priority="475" operator="equal">
      <formula>"Media"</formula>
    </cfRule>
    <cfRule type="cellIs" dxfId="1270" priority="476" operator="equal">
      <formula>"Baja"</formula>
    </cfRule>
    <cfRule type="cellIs" dxfId="1269" priority="477" operator="equal">
      <formula>"Muy Baja"</formula>
    </cfRule>
    <cfRule type="cellIs" dxfId="1268" priority="474" operator="equal">
      <formula>"Alta"</formula>
    </cfRule>
  </conditionalFormatting>
  <conditionalFormatting sqref="BH70 BH72 BH77:BH79">
    <cfRule type="cellIs" dxfId="1267" priority="503" operator="equal">
      <formula>"Muy Alta"</formula>
    </cfRule>
    <cfRule type="cellIs" dxfId="1266" priority="505" operator="equal">
      <formula>"Media"</formula>
    </cfRule>
    <cfRule type="cellIs" dxfId="1265" priority="507" operator="equal">
      <formula>"Muy Baja"</formula>
    </cfRule>
    <cfRule type="cellIs" dxfId="1264" priority="504" operator="equal">
      <formula>"Alta"</formula>
    </cfRule>
    <cfRule type="cellIs" dxfId="1263" priority="506" operator="equal">
      <formula>"Baja"</formula>
    </cfRule>
  </conditionalFormatting>
  <conditionalFormatting sqref="BH82">
    <cfRule type="cellIs" dxfId="1262" priority="848" operator="equal">
      <formula>"Baja"</formula>
    </cfRule>
    <cfRule type="cellIs" dxfId="1261" priority="847" operator="equal">
      <formula>"Media"</formula>
    </cfRule>
    <cfRule type="cellIs" dxfId="1260" priority="846" operator="equal">
      <formula>"Alta"</formula>
    </cfRule>
    <cfRule type="cellIs" dxfId="1259" priority="845" operator="equal">
      <formula>"Muy Alta"</formula>
    </cfRule>
    <cfRule type="cellIs" dxfId="1258" priority="849" operator="equal">
      <formula>"Muy Baja"</formula>
    </cfRule>
  </conditionalFormatting>
  <conditionalFormatting sqref="BH87">
    <cfRule type="cellIs" dxfId="1257" priority="617" operator="equal">
      <formula>"Muy Alta"</formula>
    </cfRule>
    <cfRule type="cellIs" dxfId="1256" priority="620" operator="equal">
      <formula>"Baja"</formula>
    </cfRule>
    <cfRule type="cellIs" dxfId="1255" priority="621" operator="equal">
      <formula>"Muy Baja"</formula>
    </cfRule>
    <cfRule type="cellIs" dxfId="1254" priority="619" operator="equal">
      <formula>"Media"</formula>
    </cfRule>
    <cfRule type="cellIs" dxfId="1253" priority="618" operator="equal">
      <formula>"Alta"</formula>
    </cfRule>
  </conditionalFormatting>
  <conditionalFormatting sqref="BH92:BH93">
    <cfRule type="cellIs" dxfId="1252" priority="578" operator="equal">
      <formula>"Alta"</formula>
    </cfRule>
    <cfRule type="cellIs" dxfId="1251" priority="577" operator="equal">
      <formula>"Muy Alta"</formula>
    </cfRule>
    <cfRule type="cellIs" dxfId="1250" priority="579" operator="equal">
      <formula>"Media"</formula>
    </cfRule>
    <cfRule type="cellIs" dxfId="1249" priority="580" operator="equal">
      <formula>"Baja"</formula>
    </cfRule>
    <cfRule type="cellIs" dxfId="1248" priority="581" operator="equal">
      <formula>"Muy Baja"</formula>
    </cfRule>
  </conditionalFormatting>
  <conditionalFormatting sqref="BH98:BH99">
    <cfRule type="cellIs" dxfId="1247" priority="552" operator="equal">
      <formula>"Baja"</formula>
    </cfRule>
    <cfRule type="cellIs" dxfId="1246" priority="550" operator="equal">
      <formula>"Alta"</formula>
    </cfRule>
    <cfRule type="cellIs" dxfId="1245" priority="551" operator="equal">
      <formula>"Media"</formula>
    </cfRule>
    <cfRule type="cellIs" dxfId="1244" priority="553" operator="equal">
      <formula>"Muy Baja"</formula>
    </cfRule>
    <cfRule type="cellIs" dxfId="1243" priority="549" operator="equal">
      <formula>"Muy Alta"</formula>
    </cfRule>
  </conditionalFormatting>
  <conditionalFormatting sqref="BH118">
    <cfRule type="cellIs" dxfId="1242" priority="264" operator="equal">
      <formula>"Media"</formula>
    </cfRule>
    <cfRule type="cellIs" dxfId="1241" priority="262" operator="equal">
      <formula>"Muy Alta"</formula>
    </cfRule>
    <cfRule type="cellIs" dxfId="1240" priority="266" operator="equal">
      <formula>"Muy Baja"</formula>
    </cfRule>
    <cfRule type="cellIs" dxfId="1239" priority="265" operator="equal">
      <formula>"Baja"</formula>
    </cfRule>
    <cfRule type="cellIs" dxfId="1238" priority="263" operator="equal">
      <formula>"Alta"</formula>
    </cfRule>
  </conditionalFormatting>
  <conditionalFormatting sqref="BI9 BI12">
    <cfRule type="cellIs" dxfId="1237" priority="377" operator="equal">
      <formula>"Catastrófico"</formula>
    </cfRule>
    <cfRule type="cellIs" dxfId="1236" priority="380" operator="equal">
      <formula>"Menor"</formula>
    </cfRule>
    <cfRule type="cellIs" dxfId="1235" priority="381" operator="equal">
      <formula>"Leve"</formula>
    </cfRule>
    <cfRule type="cellIs" dxfId="1234" priority="379" operator="equal">
      <formula>"Moderado"</formula>
    </cfRule>
    <cfRule type="cellIs" dxfId="1233" priority="378" operator="equal">
      <formula>"Mayor"</formula>
    </cfRule>
  </conditionalFormatting>
  <conditionalFormatting sqref="BI9:BI59">
    <cfRule type="cellIs" dxfId="1232" priority="51" operator="equal">
      <formula>"Probable"</formula>
    </cfRule>
    <cfRule type="cellIs" dxfId="1231" priority="52" operator="equal">
      <formula>"Posible"</formula>
    </cfRule>
    <cfRule type="cellIs" dxfId="1230" priority="53" operator="equal">
      <formula>"Improbable"</formula>
    </cfRule>
    <cfRule type="cellIs" dxfId="1229" priority="54" operator="equal">
      <formula>"Rara vez"</formula>
    </cfRule>
    <cfRule type="cellIs" dxfId="1228" priority="50" operator="equal">
      <formula>"Casi Seguro"</formula>
    </cfRule>
  </conditionalFormatting>
  <conditionalFormatting sqref="BI15">
    <cfRule type="cellIs" dxfId="1227" priority="218" operator="equal">
      <formula>"Menor"</formula>
    </cfRule>
    <cfRule type="cellIs" dxfId="1226" priority="219" operator="equal">
      <formula>"Leve"</formula>
    </cfRule>
    <cfRule type="cellIs" dxfId="1225" priority="217" operator="equal">
      <formula>"Moderado"</formula>
    </cfRule>
    <cfRule type="cellIs" dxfId="1224" priority="216" operator="equal">
      <formula>"Mayor"</formula>
    </cfRule>
    <cfRule type="cellIs" dxfId="1223" priority="215" operator="equal">
      <formula>"Catastrófico"</formula>
    </cfRule>
  </conditionalFormatting>
  <conditionalFormatting sqref="BI18">
    <cfRule type="cellIs" dxfId="1222" priority="172" operator="equal">
      <formula>"Leve"</formula>
    </cfRule>
    <cfRule type="cellIs" dxfId="1221" priority="171" operator="equal">
      <formula>"Menor"</formula>
    </cfRule>
    <cfRule type="cellIs" dxfId="1220" priority="168" operator="equal">
      <formula>"Catastrófico"</formula>
    </cfRule>
    <cfRule type="cellIs" dxfId="1219" priority="170" operator="equal">
      <formula>"Moderado"</formula>
    </cfRule>
    <cfRule type="cellIs" dxfId="1218" priority="169" operator="equal">
      <formula>"Mayor"</formula>
    </cfRule>
  </conditionalFormatting>
  <conditionalFormatting sqref="BI21 BI25">
    <cfRule type="cellIs" dxfId="1217" priority="674" operator="equal">
      <formula>"Menor"</formula>
    </cfRule>
    <cfRule type="cellIs" dxfId="1216" priority="671" operator="equal">
      <formula>"Catastrófico"</formula>
    </cfRule>
    <cfRule type="cellIs" dxfId="1215" priority="672" operator="equal">
      <formula>"Mayor"</formula>
    </cfRule>
    <cfRule type="cellIs" dxfId="1214" priority="673" operator="equal">
      <formula>"Moderado"</formula>
    </cfRule>
    <cfRule type="cellIs" dxfId="1213" priority="675" operator="equal">
      <formula>"Leve"</formula>
    </cfRule>
  </conditionalFormatting>
  <conditionalFormatting sqref="BI28">
    <cfRule type="cellIs" dxfId="1212" priority="933" operator="equal">
      <formula>"Leve"</formula>
    </cfRule>
    <cfRule type="cellIs" dxfId="1211" priority="929" operator="equal">
      <formula>"Catastrófico"</formula>
    </cfRule>
    <cfRule type="cellIs" dxfId="1210" priority="930" operator="equal">
      <formula>"Mayor"</formula>
    </cfRule>
    <cfRule type="cellIs" dxfId="1209" priority="931" operator="equal">
      <formula>"Moderado"</formula>
    </cfRule>
    <cfRule type="cellIs" dxfId="1208" priority="932" operator="equal">
      <formula>"Menor"</formula>
    </cfRule>
  </conditionalFormatting>
  <conditionalFormatting sqref="BI34">
    <cfRule type="cellIs" dxfId="1207" priority="74" operator="equal">
      <formula>"Leve"</formula>
    </cfRule>
    <cfRule type="cellIs" dxfId="1206" priority="70" operator="equal">
      <formula>"Catastrófico"</formula>
    </cfRule>
    <cfRule type="cellIs" dxfId="1205" priority="73" operator="equal">
      <formula>"Menor"</formula>
    </cfRule>
    <cfRule type="cellIs" dxfId="1204" priority="72" operator="equal">
      <formula>"Moderado"</formula>
    </cfRule>
    <cfRule type="cellIs" dxfId="1203" priority="71" operator="equal">
      <formula>"Mayor"</formula>
    </cfRule>
  </conditionalFormatting>
  <conditionalFormatting sqref="BI36">
    <cfRule type="cellIs" dxfId="1202" priority="710" operator="equal">
      <formula>"Leve"</formula>
    </cfRule>
    <cfRule type="cellIs" dxfId="1201" priority="708" operator="equal">
      <formula>"Moderado"</formula>
    </cfRule>
    <cfRule type="cellIs" dxfId="1200" priority="707" operator="equal">
      <formula>"Mayor"</formula>
    </cfRule>
    <cfRule type="cellIs" dxfId="1199" priority="706" operator="equal">
      <formula>"Catastrófico"</formula>
    </cfRule>
    <cfRule type="cellIs" dxfId="1198" priority="709" operator="equal">
      <formula>"Menor"</formula>
    </cfRule>
  </conditionalFormatting>
  <conditionalFormatting sqref="BI40">
    <cfRule type="cellIs" dxfId="1197" priority="969" operator="equal">
      <formula>"Leve"</formula>
    </cfRule>
    <cfRule type="cellIs" dxfId="1196" priority="965" operator="equal">
      <formula>"Catastrófico"</formula>
    </cfRule>
    <cfRule type="cellIs" dxfId="1195" priority="966" operator="equal">
      <formula>"Mayor"</formula>
    </cfRule>
    <cfRule type="cellIs" dxfId="1194" priority="967" operator="equal">
      <formula>"Moderado"</formula>
    </cfRule>
    <cfRule type="cellIs" dxfId="1193" priority="968" operator="equal">
      <formula>"Menor"</formula>
    </cfRule>
  </conditionalFormatting>
  <conditionalFormatting sqref="BI45">
    <cfRule type="cellIs" dxfId="1192" priority="745" operator="equal">
      <formula>"Leve"</formula>
    </cfRule>
    <cfRule type="cellIs" dxfId="1191" priority="744" operator="equal">
      <formula>"Menor"</formula>
    </cfRule>
    <cfRule type="cellIs" dxfId="1190" priority="743" operator="equal">
      <formula>"Moderado"</formula>
    </cfRule>
    <cfRule type="cellIs" dxfId="1189" priority="742" operator="equal">
      <formula>"Mayor"</formula>
    </cfRule>
    <cfRule type="cellIs" dxfId="1188" priority="741" operator="equal">
      <formula>"Catastrófico"</formula>
    </cfRule>
  </conditionalFormatting>
  <conditionalFormatting sqref="BI51">
    <cfRule type="cellIs" dxfId="1187" priority="770" operator="equal">
      <formula>"Catastrófico"</formula>
    </cfRule>
    <cfRule type="cellIs" dxfId="1186" priority="771" operator="equal">
      <formula>"Mayor"</formula>
    </cfRule>
    <cfRule type="cellIs" dxfId="1185" priority="772" operator="equal">
      <formula>"Moderado"</formula>
    </cfRule>
    <cfRule type="cellIs" dxfId="1184" priority="773" operator="equal">
      <formula>"Menor"</formula>
    </cfRule>
    <cfRule type="cellIs" dxfId="1183" priority="774" operator="equal">
      <formula>"Leve"</formula>
    </cfRule>
  </conditionalFormatting>
  <conditionalFormatting sqref="BI56 BI59">
    <cfRule type="cellIs" dxfId="1182" priority="455" operator="equal">
      <formula>"Moderado"</formula>
    </cfRule>
    <cfRule type="cellIs" dxfId="1181" priority="457" operator="equal">
      <formula>"Leve"</formula>
    </cfRule>
    <cfRule type="cellIs" dxfId="1180" priority="453" operator="equal">
      <formula>"Catastrófico"</formula>
    </cfRule>
    <cfRule type="cellIs" dxfId="1179" priority="456" operator="equal">
      <formula>"Menor"</formula>
    </cfRule>
    <cfRule type="cellIs" dxfId="1178" priority="454" operator="equal">
      <formula>"Mayor"</formula>
    </cfRule>
  </conditionalFormatting>
  <conditionalFormatting sqref="BI63">
    <cfRule type="cellIs" dxfId="1177" priority="415" operator="equal">
      <formula>"Moderado"</formula>
    </cfRule>
    <cfRule type="cellIs" dxfId="1176" priority="413" operator="equal">
      <formula>"Catastrófico"</formula>
    </cfRule>
    <cfRule type="cellIs" dxfId="1175" priority="414" operator="equal">
      <formula>"Mayor"</formula>
    </cfRule>
    <cfRule type="cellIs" dxfId="1174" priority="416" operator="equal">
      <formula>"Menor"</formula>
    </cfRule>
    <cfRule type="cellIs" dxfId="1173" priority="417" operator="equal">
      <formula>"Leve"</formula>
    </cfRule>
  </conditionalFormatting>
  <conditionalFormatting sqref="BI63:BI102">
    <cfRule type="cellIs" dxfId="1172" priority="419" operator="equal">
      <formula>"Probable"</formula>
    </cfRule>
    <cfRule type="cellIs" dxfId="1171" priority="418" operator="equal">
      <formula>"Casi Seguro"</formula>
    </cfRule>
    <cfRule type="cellIs" dxfId="1170" priority="421" operator="equal">
      <formula>"Improbable"</formula>
    </cfRule>
    <cfRule type="cellIs" dxfId="1169" priority="422" operator="equal">
      <formula>"Rara vez"</formula>
    </cfRule>
    <cfRule type="cellIs" dxfId="1168" priority="420" operator="equal">
      <formula>"Posible"</formula>
    </cfRule>
  </conditionalFormatting>
  <conditionalFormatting sqref="BI66 BI70 BI72 BI77:BI79">
    <cfRule type="cellIs" dxfId="1167" priority="464" operator="equal">
      <formula>"Moderado"</formula>
    </cfRule>
    <cfRule type="cellIs" dxfId="1166" priority="465" operator="equal">
      <formula>"Menor"</formula>
    </cfRule>
    <cfRule type="cellIs" dxfId="1165" priority="466" operator="equal">
      <formula>"Leve"</formula>
    </cfRule>
    <cfRule type="cellIs" dxfId="1164" priority="462" operator="equal">
      <formula>"Catastrófico"</formula>
    </cfRule>
    <cfRule type="cellIs" dxfId="1163" priority="463" operator="equal">
      <formula>"Mayor"</formula>
    </cfRule>
  </conditionalFormatting>
  <conditionalFormatting sqref="BI82">
    <cfRule type="cellIs" dxfId="1162" priority="838" operator="equal">
      <formula>"Moderado"</formula>
    </cfRule>
    <cfRule type="cellIs" dxfId="1161" priority="837" operator="equal">
      <formula>"Mayor"</formula>
    </cfRule>
    <cfRule type="cellIs" dxfId="1160" priority="836" operator="equal">
      <formula>"Catastrófico"</formula>
    </cfRule>
    <cfRule type="cellIs" dxfId="1159" priority="840" operator="equal">
      <formula>"Leve"</formula>
    </cfRule>
    <cfRule type="cellIs" dxfId="1158" priority="839" operator="equal">
      <formula>"Menor"</formula>
    </cfRule>
  </conditionalFormatting>
  <conditionalFormatting sqref="BI87">
    <cfRule type="cellIs" dxfId="1157" priority="608" operator="equal">
      <formula>"Catastrófico"</formula>
    </cfRule>
    <cfRule type="cellIs" dxfId="1156" priority="609" operator="equal">
      <formula>"Mayor"</formula>
    </cfRule>
    <cfRule type="cellIs" dxfId="1155" priority="610" operator="equal">
      <formula>"Moderado"</formula>
    </cfRule>
    <cfRule type="cellIs" dxfId="1154" priority="611" operator="equal">
      <formula>"Menor"</formula>
    </cfRule>
    <cfRule type="cellIs" dxfId="1153" priority="612" operator="equal">
      <formula>"Leve"</formula>
    </cfRule>
  </conditionalFormatting>
  <conditionalFormatting sqref="BI92:BI93">
    <cfRule type="cellIs" dxfId="1152" priority="602" operator="equal">
      <formula>"Mayor"</formula>
    </cfRule>
    <cfRule type="cellIs" dxfId="1151" priority="601" operator="equal">
      <formula>"Catastrófico"</formula>
    </cfRule>
    <cfRule type="cellIs" dxfId="1150" priority="603" operator="equal">
      <formula>"Moderado"</formula>
    </cfRule>
    <cfRule type="cellIs" dxfId="1149" priority="604" operator="equal">
      <formula>"Menor"</formula>
    </cfRule>
    <cfRule type="cellIs" dxfId="1148" priority="605" operator="equal">
      <formula>"Leve"</formula>
    </cfRule>
  </conditionalFormatting>
  <conditionalFormatting sqref="BI98:BI99">
    <cfRule type="cellIs" dxfId="1147" priority="548" operator="equal">
      <formula>"Leve"</formula>
    </cfRule>
    <cfRule type="cellIs" dxfId="1146" priority="547" operator="equal">
      <formula>"Menor"</formula>
    </cfRule>
    <cfRule type="cellIs" dxfId="1145" priority="546" operator="equal">
      <formula>"Moderado"</formula>
    </cfRule>
    <cfRule type="cellIs" dxfId="1144" priority="545" operator="equal">
      <formula>"Mayor"</formula>
    </cfRule>
    <cfRule type="cellIs" dxfId="1143" priority="544" operator="equal">
      <formula>"Catastrófico"</formula>
    </cfRule>
  </conditionalFormatting>
  <conditionalFormatting sqref="BI103:BI107">
    <cfRule type="cellIs" dxfId="1142" priority="336" operator="equal">
      <formula>"Rara vez"</formula>
    </cfRule>
    <cfRule type="cellIs" dxfId="1141" priority="332" operator="equal">
      <formula>"Casi Seguro"</formula>
    </cfRule>
    <cfRule type="cellIs" dxfId="1140" priority="334" operator="equal">
      <formula>"Posible"</formula>
    </cfRule>
    <cfRule type="cellIs" dxfId="1139" priority="335" operator="equal">
      <formula>"Improbable"</formula>
    </cfRule>
    <cfRule type="cellIs" dxfId="1138" priority="333" operator="equal">
      <formula>"Probable"</formula>
    </cfRule>
  </conditionalFormatting>
  <conditionalFormatting sqref="BI110:BI113">
    <cfRule type="cellIs" dxfId="1137" priority="311" operator="equal">
      <formula>"Posible"</formula>
    </cfRule>
    <cfRule type="cellIs" dxfId="1136" priority="309" operator="equal">
      <formula>"Casi Seguro"</formula>
    </cfRule>
    <cfRule type="cellIs" dxfId="1135" priority="310" operator="equal">
      <formula>"Probable"</formula>
    </cfRule>
    <cfRule type="cellIs" dxfId="1134" priority="312" operator="equal">
      <formula>"Improbable"</formula>
    </cfRule>
    <cfRule type="cellIs" dxfId="1133" priority="313" operator="equal">
      <formula>"Rara vez"</formula>
    </cfRule>
  </conditionalFormatting>
  <conditionalFormatting sqref="BI114">
    <cfRule type="cellIs" dxfId="1132" priority="283" operator="equal">
      <formula>"Menor"</formula>
    </cfRule>
    <cfRule type="cellIs" dxfId="1131" priority="282" operator="equal">
      <formula>"Moderado"</formula>
    </cfRule>
    <cfRule type="cellIs" dxfId="1130" priority="281" operator="equal">
      <formula>"Mayor"</formula>
    </cfRule>
    <cfRule type="cellIs" dxfId="1129" priority="280" operator="equal">
      <formula>"Catastrófico"</formula>
    </cfRule>
    <cfRule type="cellIs" dxfId="1128" priority="284" operator="equal">
      <formula>"Leve"</formula>
    </cfRule>
  </conditionalFormatting>
  <conditionalFormatting sqref="BI114:BI118">
    <cfRule type="cellIs" dxfId="1127" priority="227" operator="equal">
      <formula>"Rara vez"</formula>
    </cfRule>
    <cfRule type="cellIs" dxfId="1126" priority="223" operator="equal">
      <formula>"Casi Seguro"</formula>
    </cfRule>
    <cfRule type="cellIs" dxfId="1125" priority="226" operator="equal">
      <formula>"Improbable"</formula>
    </cfRule>
    <cfRule type="cellIs" dxfId="1124" priority="225" operator="equal">
      <formula>"Posible"</formula>
    </cfRule>
    <cfRule type="cellIs" dxfId="1123" priority="224" operator="equal">
      <formula>"Probable"</formula>
    </cfRule>
  </conditionalFormatting>
  <conditionalFormatting sqref="BI118">
    <cfRule type="cellIs" dxfId="1122" priority="241" operator="equal">
      <formula>"Leve"</formula>
    </cfRule>
    <cfRule type="cellIs" dxfId="1121" priority="237" operator="equal">
      <formula>"Catastrófico"</formula>
    </cfRule>
    <cfRule type="cellIs" dxfId="1120" priority="238" operator="equal">
      <formula>"Mayor"</formula>
    </cfRule>
    <cfRule type="cellIs" dxfId="1119" priority="240" operator="equal">
      <formula>"Menor"</formula>
    </cfRule>
    <cfRule type="cellIs" dxfId="1118" priority="239" operator="equal">
      <formula>"Moderado"</formula>
    </cfRule>
  </conditionalFormatting>
  <conditionalFormatting sqref="BI119:BI124">
    <cfRule type="cellIs" dxfId="1117" priority="351" operator="equal">
      <formula>"Posible"</formula>
    </cfRule>
    <cfRule type="cellIs" dxfId="1116" priority="352" operator="equal">
      <formula>"Improbable"</formula>
    </cfRule>
    <cfRule type="cellIs" dxfId="1115" priority="353" operator="equal">
      <formula>"Rara vez"</formula>
    </cfRule>
    <cfRule type="cellIs" dxfId="1114" priority="349" operator="equal">
      <formula>"Casi Seguro"</formula>
    </cfRule>
    <cfRule type="cellIs" dxfId="1113" priority="350" operator="equal">
      <formula>"Probable"</formula>
    </cfRule>
  </conditionalFormatting>
  <conditionalFormatting sqref="BK9 BK12">
    <cfRule type="cellIs" dxfId="1112" priority="372" operator="equal">
      <formula>"Leve"</formula>
    </cfRule>
    <cfRule type="cellIs" dxfId="1111" priority="371" operator="equal">
      <formula>"Menor"</formula>
    </cfRule>
    <cfRule type="cellIs" dxfId="1110" priority="370" operator="equal">
      <formula>"Moderado"</formula>
    </cfRule>
    <cfRule type="cellIs" dxfId="1109" priority="369" operator="equal">
      <formula>"Mayor"</formula>
    </cfRule>
    <cfRule type="cellIs" dxfId="1108" priority="368" operator="equal">
      <formula>"Catastrófico"</formula>
    </cfRule>
  </conditionalFormatting>
  <conditionalFormatting sqref="BK15">
    <cfRule type="cellIs" dxfId="1107" priority="194" operator="equal">
      <formula>"Catastrófico"</formula>
    </cfRule>
    <cfRule type="cellIs" dxfId="1106" priority="195" operator="equal">
      <formula>"Mayor"</formula>
    </cfRule>
    <cfRule type="cellIs" dxfId="1105" priority="196" operator="equal">
      <formula>"Moderado"</formula>
    </cfRule>
    <cfRule type="cellIs" dxfId="1104" priority="197" operator="equal">
      <formula>"Menor"</formula>
    </cfRule>
    <cfRule type="cellIs" dxfId="1103" priority="198" operator="equal">
      <formula>"Leve"</formula>
    </cfRule>
  </conditionalFormatting>
  <conditionalFormatting sqref="BK18">
    <cfRule type="cellIs" dxfId="1102" priority="156" operator="equal">
      <formula>"Catastrófico"</formula>
    </cfRule>
    <cfRule type="cellIs" dxfId="1101" priority="157" operator="equal">
      <formula>"Mayor"</formula>
    </cfRule>
    <cfRule type="cellIs" dxfId="1100" priority="158" operator="equal">
      <formula>"Moderado"</formula>
    </cfRule>
    <cfRule type="cellIs" dxfId="1099" priority="159" operator="equal">
      <formula>"Menor"</formula>
    </cfRule>
    <cfRule type="cellIs" dxfId="1098" priority="160" operator="equal">
      <formula>"Leve"</formula>
    </cfRule>
  </conditionalFormatting>
  <conditionalFormatting sqref="BK21">
    <cfRule type="cellIs" dxfId="1097" priority="884" operator="equal">
      <formula>"Leve"</formula>
    </cfRule>
    <cfRule type="cellIs" dxfId="1096" priority="880" operator="equal">
      <formula>"Catastrófico"</formula>
    </cfRule>
    <cfRule type="cellIs" dxfId="1095" priority="883" operator="equal">
      <formula>"Menor"</formula>
    </cfRule>
    <cfRule type="cellIs" dxfId="1094" priority="881" operator="equal">
      <formula>"Mayor"</formula>
    </cfRule>
    <cfRule type="cellIs" dxfId="1093" priority="882" operator="equal">
      <formula>"Moderado"</formula>
    </cfRule>
  </conditionalFormatting>
  <conditionalFormatting sqref="BK25">
    <cfRule type="cellIs" dxfId="1092" priority="655" operator="equal">
      <formula>"Menor"</formula>
    </cfRule>
    <cfRule type="cellIs" dxfId="1091" priority="656" operator="equal">
      <formula>"Leve"</formula>
    </cfRule>
    <cfRule type="cellIs" dxfId="1090" priority="654" operator="equal">
      <formula>"Moderado"</formula>
    </cfRule>
    <cfRule type="cellIs" dxfId="1089" priority="653" operator="equal">
      <formula>"Mayor"</formula>
    </cfRule>
    <cfRule type="cellIs" dxfId="1088" priority="652" operator="equal">
      <formula>"Catastrófico"</formula>
    </cfRule>
  </conditionalFormatting>
  <conditionalFormatting sqref="BK28">
    <cfRule type="cellIs" dxfId="1087" priority="910" operator="equal">
      <formula>"Catastrófico"</formula>
    </cfRule>
    <cfRule type="cellIs" dxfId="1086" priority="911" operator="equal">
      <formula>"Mayor"</formula>
    </cfRule>
    <cfRule type="cellIs" dxfId="1085" priority="912" operator="equal">
      <formula>"Moderado"</formula>
    </cfRule>
    <cfRule type="cellIs" dxfId="1084" priority="913" operator="equal">
      <formula>"Menor"</formula>
    </cfRule>
    <cfRule type="cellIs" dxfId="1083" priority="914" operator="equal">
      <formula>"Leve"</formula>
    </cfRule>
  </conditionalFormatting>
  <conditionalFormatting sqref="BK34">
    <cfRule type="cellIs" dxfId="1082" priority="65" operator="equal">
      <formula>"Leve"</formula>
    </cfRule>
    <cfRule type="cellIs" dxfId="1081" priority="61" operator="equal">
      <formula>"Catastrófico"</formula>
    </cfRule>
    <cfRule type="cellIs" dxfId="1080" priority="62" operator="equal">
      <formula>"Mayor"</formula>
    </cfRule>
    <cfRule type="cellIs" dxfId="1079" priority="63" operator="equal">
      <formula>"Moderado"</formula>
    </cfRule>
    <cfRule type="cellIs" dxfId="1078" priority="64" operator="equal">
      <formula>"Menor"</formula>
    </cfRule>
  </conditionalFormatting>
  <conditionalFormatting sqref="BK36">
    <cfRule type="cellIs" dxfId="1077" priority="691" operator="equal">
      <formula>"Leve"</formula>
    </cfRule>
    <cfRule type="cellIs" dxfId="1076" priority="690" operator="equal">
      <formula>"Menor"</formula>
    </cfRule>
    <cfRule type="cellIs" dxfId="1075" priority="689" operator="equal">
      <formula>"Moderado"</formula>
    </cfRule>
    <cfRule type="cellIs" dxfId="1074" priority="688" operator="equal">
      <formula>"Mayor"</formula>
    </cfRule>
    <cfRule type="cellIs" dxfId="1073" priority="687" operator="equal">
      <formula>"Catastrófico"</formula>
    </cfRule>
  </conditionalFormatting>
  <conditionalFormatting sqref="BK40 BM40">
    <cfRule type="cellIs" dxfId="1072" priority="949" operator="equal">
      <formula>"Leve"</formula>
    </cfRule>
    <cfRule type="cellIs" dxfId="1071" priority="948" operator="equal">
      <formula>"Menor"</formula>
    </cfRule>
    <cfRule type="cellIs" dxfId="1070" priority="947" operator="equal">
      <formula>"Moderado"</formula>
    </cfRule>
    <cfRule type="cellIs" dxfId="1069" priority="946" operator="equal">
      <formula>"Mayor"</formula>
    </cfRule>
    <cfRule type="cellIs" dxfId="1068" priority="945" operator="equal">
      <formula>"Catastrófico"</formula>
    </cfRule>
  </conditionalFormatting>
  <conditionalFormatting sqref="BK40:BK44">
    <cfRule type="cellIs" dxfId="1067" priority="976" operator="equal">
      <formula>"Rara vez"</formula>
    </cfRule>
    <cfRule type="cellIs" dxfId="1066" priority="975" operator="equal">
      <formula>"Improbable"</formula>
    </cfRule>
    <cfRule type="cellIs" dxfId="1065" priority="974" operator="equal">
      <formula>"Posible"</formula>
    </cfRule>
    <cfRule type="cellIs" dxfId="1064" priority="972" operator="equal">
      <formula>"Casi Seguro"</formula>
    </cfRule>
    <cfRule type="cellIs" dxfId="1063" priority="973" operator="equal">
      <formula>"Probable"</formula>
    </cfRule>
  </conditionalFormatting>
  <conditionalFormatting sqref="BK45">
    <cfRule type="cellIs" dxfId="1062" priority="725" operator="equal">
      <formula>"Menor"</formula>
    </cfRule>
    <cfRule type="cellIs" dxfId="1061" priority="726" operator="equal">
      <formula>"Leve"</formula>
    </cfRule>
    <cfRule type="cellIs" dxfId="1060" priority="723" operator="equal">
      <formula>"Mayor"</formula>
    </cfRule>
    <cfRule type="cellIs" dxfId="1059" priority="722" operator="equal">
      <formula>"Catastrófico"</formula>
    </cfRule>
    <cfRule type="cellIs" dxfId="1058" priority="724" operator="equal">
      <formula>"Moderado"</formula>
    </cfRule>
  </conditionalFormatting>
  <conditionalFormatting sqref="BK51">
    <cfRule type="cellIs" dxfId="1057" priority="787" operator="equal">
      <formula>"Menor"</formula>
    </cfRule>
    <cfRule type="cellIs" dxfId="1056" priority="786" operator="equal">
      <formula>"Moderado"</formula>
    </cfRule>
    <cfRule type="cellIs" dxfId="1055" priority="788" operator="equal">
      <formula>"Leve"</formula>
    </cfRule>
    <cfRule type="cellIs" dxfId="1054" priority="785" operator="equal">
      <formula>"Mayor"</formula>
    </cfRule>
    <cfRule type="cellIs" dxfId="1053" priority="784" operator="equal">
      <formula>"Catastrófico"</formula>
    </cfRule>
  </conditionalFormatting>
  <conditionalFormatting sqref="BK56 BK59">
    <cfRule type="cellIs" dxfId="1052" priority="819" operator="equal">
      <formula>"Catastrófico"</formula>
    </cfRule>
    <cfRule type="cellIs" dxfId="1051" priority="820" operator="equal">
      <formula>"Mayor"</formula>
    </cfRule>
    <cfRule type="cellIs" dxfId="1050" priority="821" operator="equal">
      <formula>"Moderado"</formula>
    </cfRule>
    <cfRule type="cellIs" dxfId="1049" priority="822" operator="equal">
      <formula>"Menor"</formula>
    </cfRule>
    <cfRule type="cellIs" dxfId="1048" priority="823" operator="equal">
      <formula>"Leve"</formula>
    </cfRule>
  </conditionalFormatting>
  <conditionalFormatting sqref="BK63">
    <cfRule type="cellIs" dxfId="1047" priority="428" operator="equal">
      <formula>"Catastrófico"</formula>
    </cfRule>
    <cfRule type="cellIs" dxfId="1046" priority="432" operator="equal">
      <formula>"Leve"</formula>
    </cfRule>
    <cfRule type="cellIs" dxfId="1045" priority="430" operator="equal">
      <formula>"Moderado"</formula>
    </cfRule>
    <cfRule type="cellIs" dxfId="1044" priority="429" operator="equal">
      <formula>"Mayor"</formula>
    </cfRule>
    <cfRule type="cellIs" dxfId="1043" priority="431" operator="equal">
      <formula>"Menor"</formula>
    </cfRule>
  </conditionalFormatting>
  <conditionalFormatting sqref="BK66">
    <cfRule type="cellIs" dxfId="1042" priority="482" operator="equal">
      <formula>"Leve"</formula>
    </cfRule>
    <cfRule type="cellIs" dxfId="1041" priority="479" operator="equal">
      <formula>"Mayor"</formula>
    </cfRule>
    <cfRule type="cellIs" dxfId="1040" priority="478" operator="equal">
      <formula>"Catastrófico"</formula>
    </cfRule>
    <cfRule type="cellIs" dxfId="1039" priority="481" operator="equal">
      <formula>"Menor"</formula>
    </cfRule>
    <cfRule type="cellIs" dxfId="1038" priority="480" operator="equal">
      <formula>"Moderado"</formula>
    </cfRule>
  </conditionalFormatting>
  <conditionalFormatting sqref="BK70 BK72 BK77:BK79">
    <cfRule type="cellIs" dxfId="1037" priority="511" operator="equal">
      <formula>"Menor"</formula>
    </cfRule>
    <cfRule type="cellIs" dxfId="1036" priority="512" operator="equal">
      <formula>"Leve"</formula>
    </cfRule>
    <cfRule type="cellIs" dxfId="1035" priority="508" operator="equal">
      <formula>"Catastrófico"</formula>
    </cfRule>
    <cfRule type="cellIs" dxfId="1034" priority="509" operator="equal">
      <formula>"Mayor"</formula>
    </cfRule>
    <cfRule type="cellIs" dxfId="1033" priority="510" operator="equal">
      <formula>"Moderado"</formula>
    </cfRule>
  </conditionalFormatting>
  <conditionalFormatting sqref="BK82">
    <cfRule type="cellIs" dxfId="1032" priority="850" operator="equal">
      <formula>"Catastrófico"</formula>
    </cfRule>
    <cfRule type="cellIs" dxfId="1031" priority="854" operator="equal">
      <formula>"Leve"</formula>
    </cfRule>
    <cfRule type="cellIs" dxfId="1030" priority="853" operator="equal">
      <formula>"Menor"</formula>
    </cfRule>
    <cfRule type="cellIs" dxfId="1029" priority="852" operator="equal">
      <formula>"Moderado"</formula>
    </cfRule>
    <cfRule type="cellIs" dxfId="1028" priority="851" operator="equal">
      <formula>"Mayor"</formula>
    </cfRule>
  </conditionalFormatting>
  <conditionalFormatting sqref="BK87">
    <cfRule type="cellIs" dxfId="1027" priority="626" operator="equal">
      <formula>"Leve"</formula>
    </cfRule>
    <cfRule type="cellIs" dxfId="1026" priority="625" operator="equal">
      <formula>"Menor"</formula>
    </cfRule>
    <cfRule type="cellIs" dxfId="1025" priority="624" operator="equal">
      <formula>"Moderado"</formula>
    </cfRule>
    <cfRule type="cellIs" dxfId="1024" priority="623" operator="equal">
      <formula>"Mayor"</formula>
    </cfRule>
    <cfRule type="cellIs" dxfId="1023" priority="622" operator="equal">
      <formula>"Catastrófico"</formula>
    </cfRule>
  </conditionalFormatting>
  <conditionalFormatting sqref="BK92:BK93">
    <cfRule type="cellIs" dxfId="1022" priority="585" operator="equal">
      <formula>"Menor"</formula>
    </cfRule>
    <cfRule type="cellIs" dxfId="1021" priority="586" operator="equal">
      <formula>"Leve"</formula>
    </cfRule>
    <cfRule type="cellIs" dxfId="1020" priority="584" operator="equal">
      <formula>"Moderado"</formula>
    </cfRule>
    <cfRule type="cellIs" dxfId="1019" priority="583" operator="equal">
      <formula>"Mayor"</formula>
    </cfRule>
    <cfRule type="cellIs" dxfId="1018" priority="582" operator="equal">
      <formula>"Catastrófico"</formula>
    </cfRule>
  </conditionalFormatting>
  <conditionalFormatting sqref="BK98:BK99">
    <cfRule type="cellIs" dxfId="1017" priority="557" operator="equal">
      <formula>"Menor"</formula>
    </cfRule>
    <cfRule type="cellIs" dxfId="1016" priority="558" operator="equal">
      <formula>"Leve"</formula>
    </cfRule>
    <cfRule type="cellIs" dxfId="1015" priority="554" operator="equal">
      <formula>"Catastrófico"</formula>
    </cfRule>
    <cfRule type="cellIs" dxfId="1014" priority="555" operator="equal">
      <formula>"Mayor"</formula>
    </cfRule>
    <cfRule type="cellIs" dxfId="1013" priority="556" operator="equal">
      <formula>"Moderado"</formula>
    </cfRule>
  </conditionalFormatting>
  <conditionalFormatting sqref="BK103 BK107 BK110">
    <cfRule type="cellIs" dxfId="1012" priority="331" operator="equal">
      <formula>"Leve"</formula>
    </cfRule>
    <cfRule type="cellIs" dxfId="1011" priority="327" operator="equal">
      <formula>"Catastrófico"</formula>
    </cfRule>
    <cfRule type="cellIs" dxfId="1010" priority="328" operator="equal">
      <formula>"Mayor"</formula>
    </cfRule>
    <cfRule type="cellIs" dxfId="1009" priority="329" operator="equal">
      <formula>"Moderado"</formula>
    </cfRule>
    <cfRule type="cellIs" dxfId="1008" priority="330" operator="equal">
      <formula>"Menor"</formula>
    </cfRule>
  </conditionalFormatting>
  <conditionalFormatting sqref="BK114">
    <cfRule type="cellIs" dxfId="1007" priority="302" operator="equal">
      <formula>"Moderado"</formula>
    </cfRule>
    <cfRule type="cellIs" dxfId="1006" priority="300" operator="equal">
      <formula>"Catastrófico"</formula>
    </cfRule>
    <cfRule type="cellIs" dxfId="1005" priority="301" operator="equal">
      <formula>"Mayor"</formula>
    </cfRule>
    <cfRule type="cellIs" dxfId="1004" priority="304" operator="equal">
      <formula>"Leve"</formula>
    </cfRule>
    <cfRule type="cellIs" dxfId="1003" priority="303" operator="equal">
      <formula>"Menor"</formula>
    </cfRule>
  </conditionalFormatting>
  <conditionalFormatting sqref="BK118">
    <cfRule type="cellIs" dxfId="1002" priority="257" operator="equal">
      <formula>"Catastrófico"</formula>
    </cfRule>
    <cfRule type="cellIs" dxfId="1001" priority="258" operator="equal">
      <formula>"Mayor"</formula>
    </cfRule>
    <cfRule type="cellIs" dxfId="1000" priority="260" operator="equal">
      <formula>"Menor"</formula>
    </cfRule>
    <cfRule type="cellIs" dxfId="999" priority="261" operator="equal">
      <formula>"Leve"</formula>
    </cfRule>
    <cfRule type="cellIs" dxfId="998" priority="259" operator="equal">
      <formula>"Moderado"</formula>
    </cfRule>
  </conditionalFormatting>
  <conditionalFormatting sqref="BM9 BM12">
    <cfRule type="cellIs" dxfId="997" priority="374" operator="equal">
      <formula>"Alto"</formula>
    </cfRule>
    <cfRule type="cellIs" dxfId="996" priority="373" operator="equal">
      <formula>"Extremo"</formula>
    </cfRule>
    <cfRule type="cellIs" dxfId="995" priority="376" operator="equal">
      <formula>"Bajo"</formula>
    </cfRule>
    <cfRule type="cellIs" dxfId="994" priority="375" operator="equal">
      <formula>"Moderado"</formula>
    </cfRule>
  </conditionalFormatting>
  <conditionalFormatting sqref="BM9:BM14">
    <cfRule type="cellIs" dxfId="993" priority="383" operator="equal">
      <formula>"Extremo"</formula>
    </cfRule>
    <cfRule type="cellIs" dxfId="992" priority="382" operator="equal">
      <formula>"Extremo"</formula>
    </cfRule>
  </conditionalFormatting>
  <conditionalFormatting sqref="BM9:BM34">
    <cfRule type="cellIs" dxfId="991" priority="1" operator="equal">
      <formula>"Alta"</formula>
    </cfRule>
  </conditionalFormatting>
  <conditionalFormatting sqref="BM15">
    <cfRule type="cellIs" dxfId="990" priority="202" operator="equal">
      <formula>"Bajo"</formula>
    </cfRule>
    <cfRule type="cellIs" dxfId="989" priority="200" operator="equal">
      <formula>"Alto"</formula>
    </cfRule>
    <cfRule type="cellIs" dxfId="988" priority="201" operator="equal">
      <formula>"Moderado"</formula>
    </cfRule>
    <cfRule type="cellIs" dxfId="987" priority="199" operator="equal">
      <formula>"Extremo"</formula>
    </cfRule>
  </conditionalFormatting>
  <conditionalFormatting sqref="BM15:BM17">
    <cfRule type="cellIs" dxfId="986" priority="214" operator="equal">
      <formula>"Extremo"</formula>
    </cfRule>
    <cfRule type="cellIs" dxfId="985" priority="213" operator="equal">
      <formula>"Extremo"</formula>
    </cfRule>
  </conditionalFormatting>
  <conditionalFormatting sqref="BM18">
    <cfRule type="cellIs" dxfId="984" priority="164" operator="equal">
      <formula>"Bajo"</formula>
    </cfRule>
    <cfRule type="cellIs" dxfId="983" priority="161" operator="equal">
      <formula>"Extremo"</formula>
    </cfRule>
    <cfRule type="cellIs" dxfId="982" priority="162" operator="equal">
      <formula>"Alto"</formula>
    </cfRule>
    <cfRule type="cellIs" dxfId="981" priority="163" operator="equal">
      <formula>"Moderado"</formula>
    </cfRule>
  </conditionalFormatting>
  <conditionalFormatting sqref="BM18:BM20">
    <cfRule type="cellIs" dxfId="980" priority="166" operator="equal">
      <formula>"Extremo"</formula>
    </cfRule>
    <cfRule type="cellIs" dxfId="979" priority="165" operator="equal">
      <formula>"Extremo"</formula>
    </cfRule>
  </conditionalFormatting>
  <conditionalFormatting sqref="BM21">
    <cfRule type="cellIs" dxfId="978" priority="888" operator="equal">
      <formula>"Bajo"</formula>
    </cfRule>
    <cfRule type="cellIs" dxfId="977" priority="885" operator="equal">
      <formula>"Extremo"</formula>
    </cfRule>
    <cfRule type="cellIs" dxfId="976" priority="886" operator="equal">
      <formula>"Alto"</formula>
    </cfRule>
    <cfRule type="cellIs" dxfId="975" priority="887" operator="equal">
      <formula>"Moderado"</formula>
    </cfRule>
  </conditionalFormatting>
  <conditionalFormatting sqref="BM21:BM24">
    <cfRule type="cellIs" dxfId="974" priority="900" operator="equal">
      <formula>"Extremo"</formula>
    </cfRule>
    <cfRule type="cellIs" dxfId="973" priority="899" operator="equal">
      <formula>"Extremo"</formula>
    </cfRule>
  </conditionalFormatting>
  <conditionalFormatting sqref="BM25">
    <cfRule type="cellIs" dxfId="972" priority="658" operator="equal">
      <formula>"Alto"</formula>
    </cfRule>
    <cfRule type="cellIs" dxfId="971" priority="659" operator="equal">
      <formula>"Moderado"</formula>
    </cfRule>
    <cfRule type="cellIs" dxfId="970" priority="660" operator="equal">
      <formula>"Bajo"</formula>
    </cfRule>
    <cfRule type="cellIs" dxfId="969" priority="657" operator="equal">
      <formula>"Extremo"</formula>
    </cfRule>
  </conditionalFormatting>
  <conditionalFormatting sqref="BM25:BM27">
    <cfRule type="cellIs" dxfId="968" priority="677" operator="equal">
      <formula>"Extremo"</formula>
    </cfRule>
    <cfRule type="cellIs" dxfId="967" priority="676" operator="equal">
      <formula>"Extremo"</formula>
    </cfRule>
  </conditionalFormatting>
  <conditionalFormatting sqref="BM28">
    <cfRule type="cellIs" dxfId="966" priority="915" operator="equal">
      <formula>"Extremo"</formula>
    </cfRule>
    <cfRule type="cellIs" dxfId="965" priority="918" operator="equal">
      <formula>"Bajo"</formula>
    </cfRule>
    <cfRule type="cellIs" dxfId="964" priority="917" operator="equal">
      <formula>"Moderado"</formula>
    </cfRule>
    <cfRule type="cellIs" dxfId="963" priority="916" operator="equal">
      <formula>"Alto"</formula>
    </cfRule>
  </conditionalFormatting>
  <conditionalFormatting sqref="BM28:BM33">
    <cfRule type="cellIs" dxfId="962" priority="934" operator="equal">
      <formula>"Extremo"</formula>
    </cfRule>
    <cfRule type="cellIs" dxfId="961" priority="935" operator="equal">
      <formula>"Extremo"</formula>
    </cfRule>
  </conditionalFormatting>
  <conditionalFormatting sqref="BM34">
    <cfRule type="cellIs" dxfId="960" priority="5" operator="equal">
      <formula>"Bajo"</formula>
    </cfRule>
    <cfRule type="cellIs" dxfId="959" priority="4" operator="equal">
      <formula>"Moderado"</formula>
    </cfRule>
    <cfRule type="cellIs" dxfId="958" priority="3" operator="equal">
      <formula>"Alto"</formula>
    </cfRule>
    <cfRule type="cellIs" dxfId="957" priority="2" operator="equal">
      <formula>"Extremo"</formula>
    </cfRule>
    <cfRule type="cellIs" dxfId="956" priority="6" operator="equal">
      <formula>"Extremo"</formula>
    </cfRule>
    <cfRule type="cellIs" dxfId="955" priority="8" operator="equal">
      <formula>"Extremo"</formula>
    </cfRule>
    <cfRule type="cellIs" dxfId="954" priority="7" operator="equal">
      <formula>"Extremo"</formula>
    </cfRule>
  </conditionalFormatting>
  <conditionalFormatting sqref="BM36">
    <cfRule type="cellIs" dxfId="953" priority="692" operator="equal">
      <formula>"Extremo"</formula>
    </cfRule>
    <cfRule type="cellIs" dxfId="952" priority="695" operator="equal">
      <formula>"Bajo"</formula>
    </cfRule>
    <cfRule type="cellIs" dxfId="951" priority="694" operator="equal">
      <formula>"Moderado"</formula>
    </cfRule>
    <cfRule type="cellIs" dxfId="950" priority="693" operator="equal">
      <formula>"Alto"</formula>
    </cfRule>
  </conditionalFormatting>
  <conditionalFormatting sqref="BM36:BM39">
    <cfRule type="cellIs" dxfId="949" priority="712" operator="equal">
      <formula>"Extremo"</formula>
    </cfRule>
    <cfRule type="cellIs" dxfId="948" priority="711" operator="equal">
      <formula>"Extremo"</formula>
    </cfRule>
  </conditionalFormatting>
  <conditionalFormatting sqref="BM36:BM59">
    <cfRule type="cellIs" dxfId="947" priority="167" operator="equal">
      <formula>"Alta"</formula>
    </cfRule>
  </conditionalFormatting>
  <conditionalFormatting sqref="BM40">
    <cfRule type="cellIs" dxfId="946" priority="953" operator="equal">
      <formula>"Bajo"</formula>
    </cfRule>
    <cfRule type="cellIs" dxfId="945" priority="950" operator="equal">
      <formula>"Extremo"</formula>
    </cfRule>
    <cfRule type="cellIs" dxfId="944" priority="951" operator="equal">
      <formula>"Alto"</formula>
    </cfRule>
    <cfRule type="cellIs" dxfId="943" priority="952" operator="equal">
      <formula>"Moderado"</formula>
    </cfRule>
  </conditionalFormatting>
  <conditionalFormatting sqref="BM40:BM44">
    <cfRule type="cellIs" dxfId="942" priority="970" operator="equal">
      <formula>"Extremo"</formula>
    </cfRule>
    <cfRule type="cellIs" dxfId="941" priority="971" operator="equal">
      <formula>"Extremo"</formula>
    </cfRule>
  </conditionalFormatting>
  <conditionalFormatting sqref="BM45">
    <cfRule type="cellIs" dxfId="940" priority="727" operator="equal">
      <formula>"Extremo"</formula>
    </cfRule>
    <cfRule type="cellIs" dxfId="939" priority="729" operator="equal">
      <formula>"Moderado"</formula>
    </cfRule>
    <cfRule type="cellIs" dxfId="938" priority="730" operator="equal">
      <formula>"Bajo"</formula>
    </cfRule>
    <cfRule type="cellIs" dxfId="937" priority="728" operator="equal">
      <formula>"Alto"</formula>
    </cfRule>
  </conditionalFormatting>
  <conditionalFormatting sqref="BM45:BM50">
    <cfRule type="cellIs" dxfId="936" priority="746" operator="equal">
      <formula>"Extremo"</formula>
    </cfRule>
    <cfRule type="cellIs" dxfId="935" priority="747" operator="equal">
      <formula>"Extremo"</formula>
    </cfRule>
  </conditionalFormatting>
  <conditionalFormatting sqref="BM51">
    <cfRule type="cellIs" dxfId="934" priority="789" operator="equal">
      <formula>"Extremo"</formula>
    </cfRule>
    <cfRule type="cellIs" dxfId="933" priority="792" operator="equal">
      <formula>"Bajo"</formula>
    </cfRule>
    <cfRule type="cellIs" dxfId="932" priority="791" operator="equal">
      <formula>"Moderado"</formula>
    </cfRule>
    <cfRule type="cellIs" dxfId="931" priority="790" operator="equal">
      <formula>"Alto"</formula>
    </cfRule>
  </conditionalFormatting>
  <conditionalFormatting sqref="BM51:BM55">
    <cfRule type="cellIs" dxfId="930" priority="804" operator="equal">
      <formula>"Extremo"</formula>
    </cfRule>
    <cfRule type="cellIs" dxfId="929" priority="803" operator="equal">
      <formula>"Extremo"</formula>
    </cfRule>
  </conditionalFormatting>
  <conditionalFormatting sqref="BM56 BM59">
    <cfRule type="cellIs" dxfId="928" priority="827" operator="equal">
      <formula>"Bajo"</formula>
    </cfRule>
    <cfRule type="cellIs" dxfId="927" priority="824" operator="equal">
      <formula>"Extremo"</formula>
    </cfRule>
    <cfRule type="cellIs" dxfId="926" priority="825" operator="equal">
      <formula>"Alto"</formula>
    </cfRule>
    <cfRule type="cellIs" dxfId="925" priority="826" operator="equal">
      <formula>"Moderado"</formula>
    </cfRule>
  </conditionalFormatting>
  <conditionalFormatting sqref="BM56:BM59">
    <cfRule type="cellIs" dxfId="924" priority="828" operator="equal">
      <formula>"Extremo"</formula>
    </cfRule>
    <cfRule type="cellIs" dxfId="923" priority="829" operator="equal">
      <formula>"Extremo"</formula>
    </cfRule>
  </conditionalFormatting>
  <conditionalFormatting sqref="BM63">
    <cfRule type="cellIs" dxfId="922" priority="435" operator="equal">
      <formula>"Moderado"</formula>
    </cfRule>
    <cfRule type="cellIs" dxfId="921" priority="434" operator="equal">
      <formula>"Alto"</formula>
    </cfRule>
    <cfRule type="cellIs" dxfId="920" priority="433" operator="equal">
      <formula>"Extremo"</formula>
    </cfRule>
    <cfRule type="cellIs" dxfId="919" priority="436" operator="equal">
      <formula>"Bajo"</formula>
    </cfRule>
  </conditionalFormatting>
  <conditionalFormatting sqref="BM63:BM65">
    <cfRule type="cellIs" dxfId="918" priority="438" operator="equal">
      <formula>"Extremo"</formula>
    </cfRule>
    <cfRule type="cellIs" dxfId="917" priority="437" operator="equal">
      <formula>"Extremo"</formula>
    </cfRule>
  </conditionalFormatting>
  <conditionalFormatting sqref="BM63:BM102">
    <cfRule type="cellIs" dxfId="916" priority="400" operator="equal">
      <formula>"Alta"</formula>
    </cfRule>
  </conditionalFormatting>
  <conditionalFormatting sqref="BM66">
    <cfRule type="cellIs" dxfId="915" priority="484" operator="equal">
      <formula>"Alto"</formula>
    </cfRule>
    <cfRule type="cellIs" dxfId="914" priority="485" operator="equal">
      <formula>"Moderado"</formula>
    </cfRule>
    <cfRule type="cellIs" dxfId="913" priority="486" operator="equal">
      <formula>"Bajo"</formula>
    </cfRule>
    <cfRule type="cellIs" dxfId="912" priority="483" operator="equal">
      <formula>"Extremo"</formula>
    </cfRule>
  </conditionalFormatting>
  <conditionalFormatting sqref="BM66:BM69">
    <cfRule type="cellIs" dxfId="911" priority="497" operator="equal">
      <formula>"Extremo"</formula>
    </cfRule>
    <cfRule type="cellIs" dxfId="910" priority="498" operator="equal">
      <formula>"Extremo"</formula>
    </cfRule>
  </conditionalFormatting>
  <conditionalFormatting sqref="BM70">
    <cfRule type="cellIs" dxfId="909" priority="515" operator="equal">
      <formula>"Moderado"</formula>
    </cfRule>
    <cfRule type="cellIs" dxfId="908" priority="516" operator="equal">
      <formula>"Bajo"</formula>
    </cfRule>
    <cfRule type="cellIs" dxfId="907" priority="514" operator="equal">
      <formula>"Alto"</formula>
    </cfRule>
  </conditionalFormatting>
  <conditionalFormatting sqref="BM70:BM76">
    <cfRule type="cellIs" dxfId="906" priority="411" operator="equal">
      <formula>"Extremo"</formula>
    </cfRule>
    <cfRule type="cellIs" dxfId="905" priority="412" operator="equal">
      <formula>"Extremo"</formula>
    </cfRule>
  </conditionalFormatting>
  <conditionalFormatting sqref="BM72">
    <cfRule type="cellIs" dxfId="904" priority="394" operator="equal">
      <formula>"Extremo"</formula>
    </cfRule>
    <cfRule type="cellIs" dxfId="903" priority="410" operator="equal">
      <formula>"Extremo"</formula>
    </cfRule>
    <cfRule type="cellIs" dxfId="902" priority="401" operator="equal">
      <formula>"Extremo"</formula>
    </cfRule>
    <cfRule type="cellIs" dxfId="901" priority="404" operator="equal">
      <formula>"Extremo"</formula>
    </cfRule>
    <cfRule type="cellIs" dxfId="900" priority="395" operator="equal">
      <formula>"Alto"</formula>
    </cfRule>
    <cfRule type="cellIs" dxfId="899" priority="396" operator="equal">
      <formula>"Moderado"</formula>
    </cfRule>
    <cfRule type="cellIs" dxfId="898" priority="407" operator="equal">
      <formula>"Extremo"</formula>
    </cfRule>
    <cfRule type="cellIs" dxfId="897" priority="397" operator="equal">
      <formula>"Bajo"</formula>
    </cfRule>
  </conditionalFormatting>
  <conditionalFormatting sqref="BM72:BM76">
    <cfRule type="cellIs" dxfId="896" priority="406" operator="equal">
      <formula>"Extremo"</formula>
    </cfRule>
    <cfRule type="cellIs" dxfId="895" priority="393" operator="equal">
      <formula>$BL$72=60%</formula>
    </cfRule>
    <cfRule type="cellIs" dxfId="894" priority="402" operator="equal">
      <formula>"Extremo"</formula>
    </cfRule>
    <cfRule type="cellIs" dxfId="893" priority="408" operator="equal">
      <formula>"Extremo"</formula>
    </cfRule>
    <cfRule type="cellIs" dxfId="892" priority="409" operator="equal">
      <formula>"Extremo"</formula>
    </cfRule>
    <cfRule type="cellIs" dxfId="891" priority="405" operator="equal">
      <formula>"Extremo"</formula>
    </cfRule>
    <cfRule type="cellIs" dxfId="890" priority="398" operator="equal">
      <formula>"Extremo"</formula>
    </cfRule>
    <cfRule type="cellIs" dxfId="889" priority="399" operator="equal">
      <formula>"Extremo"</formula>
    </cfRule>
    <cfRule type="cellIs" dxfId="888" priority="403" operator="equal">
      <formula>"Extremo"</formula>
    </cfRule>
  </conditionalFormatting>
  <conditionalFormatting sqref="BM77:BM78">
    <cfRule type="cellIs" dxfId="887" priority="458" operator="equal">
      <formula>"Extremo"</formula>
    </cfRule>
  </conditionalFormatting>
  <conditionalFormatting sqref="BM77:BM79 BM70">
    <cfRule type="cellIs" dxfId="886" priority="513" operator="equal">
      <formula>"Extremo"</formula>
    </cfRule>
  </conditionalFormatting>
  <conditionalFormatting sqref="BM77:BM79">
    <cfRule type="cellIs" dxfId="885" priority="460" operator="equal">
      <formula>"Moderado"</formula>
    </cfRule>
    <cfRule type="cellIs" dxfId="884" priority="461" operator="equal">
      <formula>"Bajo"</formula>
    </cfRule>
    <cfRule type="cellIs" dxfId="883" priority="459" operator="equal">
      <formula>"Alto"</formula>
    </cfRule>
  </conditionalFormatting>
  <conditionalFormatting sqref="BM77:BM91 BM98 BM125:BM162">
    <cfRule type="cellIs" dxfId="882" priority="468" operator="equal">
      <formula>"Extremo"</formula>
    </cfRule>
  </conditionalFormatting>
  <conditionalFormatting sqref="BM77:BM91">
    <cfRule type="cellIs" dxfId="881" priority="467" operator="equal">
      <formula>"Extremo"</formula>
    </cfRule>
  </conditionalFormatting>
  <conditionalFormatting sqref="BM82 BM87">
    <cfRule type="cellIs" dxfId="880" priority="630" operator="equal">
      <formula>"Bajo"</formula>
    </cfRule>
    <cfRule type="cellIs" dxfId="879" priority="629" operator="equal">
      <formula>"Moderado"</formula>
    </cfRule>
    <cfRule type="cellIs" dxfId="878" priority="628" operator="equal">
      <formula>"Alto"</formula>
    </cfRule>
    <cfRule type="cellIs" dxfId="877" priority="627" operator="equal">
      <formula>"Extremo"</formula>
    </cfRule>
  </conditionalFormatting>
  <conditionalFormatting sqref="BM92:BM93">
    <cfRule type="cellIs" dxfId="876" priority="590" operator="equal">
      <formula>"Bajo"</formula>
    </cfRule>
    <cfRule type="cellIs" dxfId="875" priority="587" operator="equal">
      <formula>"Extremo"</formula>
    </cfRule>
    <cfRule type="cellIs" dxfId="874" priority="588" operator="equal">
      <formula>"Alto"</formula>
    </cfRule>
    <cfRule type="cellIs" dxfId="873" priority="589" operator="equal">
      <formula>"Moderado"</formula>
    </cfRule>
  </conditionalFormatting>
  <conditionalFormatting sqref="BM92:BM97">
    <cfRule type="cellIs" dxfId="872" priority="606" operator="equal">
      <formula>"Extremo"</formula>
    </cfRule>
    <cfRule type="cellIs" dxfId="871" priority="607" operator="equal">
      <formula>"Extremo"</formula>
    </cfRule>
  </conditionalFormatting>
  <conditionalFormatting sqref="BM98">
    <cfRule type="cellIs" dxfId="870" priority="569" operator="equal">
      <formula>"Extremo"</formula>
    </cfRule>
    <cfRule type="cellIs" dxfId="869" priority="568" operator="equal">
      <formula>"Extremo"</formula>
    </cfRule>
    <cfRule type="cellIs" dxfId="868" priority="567" operator="equal">
      <formula>"Extremo"</formula>
    </cfRule>
    <cfRule type="cellIs" dxfId="867" priority="566" operator="equal">
      <formula>"Extremo"</formula>
    </cfRule>
    <cfRule type="cellIs" dxfId="866" priority="565" operator="equal">
      <formula>"Extremo"</formula>
    </cfRule>
    <cfRule type="cellIs" dxfId="865" priority="564" operator="equal">
      <formula>"Extremo"</formula>
    </cfRule>
    <cfRule type="cellIs" dxfId="864" priority="563" operator="equal">
      <formula>"Extremo"</formula>
    </cfRule>
    <cfRule type="cellIs" dxfId="863" priority="559" operator="equal">
      <formula>"Extremo"</formula>
    </cfRule>
  </conditionalFormatting>
  <conditionalFormatting sqref="BM98:BM99">
    <cfRule type="cellIs" dxfId="862" priority="570" operator="equal">
      <formula>"Extremo"</formula>
    </cfRule>
    <cfRule type="cellIs" dxfId="861" priority="562" operator="equal">
      <formula>"Bajo"</formula>
    </cfRule>
    <cfRule type="cellIs" dxfId="860" priority="560" operator="equal">
      <formula>"Alto"</formula>
    </cfRule>
    <cfRule type="cellIs" dxfId="859" priority="561" operator="equal">
      <formula>"Moderado"</formula>
    </cfRule>
  </conditionalFormatting>
  <conditionalFormatting sqref="BM98:BM102">
    <cfRule type="cellIs" dxfId="858" priority="571" operator="equal">
      <formula>"Extremo"</formula>
    </cfRule>
  </conditionalFormatting>
  <conditionalFormatting sqref="BM99:BM102">
    <cfRule type="cellIs" dxfId="857" priority="572" operator="equal">
      <formula>"Extremo"</formula>
    </cfRule>
  </conditionalFormatting>
  <conditionalFormatting sqref="BM103:BM113 BM119:BM124">
    <cfRule type="cellIs" dxfId="856" priority="354" operator="equal">
      <formula>"Extremo"</formula>
    </cfRule>
    <cfRule type="cellIs" dxfId="855" priority="355" operator="equal">
      <formula>"Extremo"</formula>
    </cfRule>
    <cfRule type="cellIs" dxfId="854" priority="356" operator="equal">
      <formula>"Alta"</formula>
    </cfRule>
  </conditionalFormatting>
  <conditionalFormatting sqref="BM114">
    <cfRule type="cellIs" dxfId="853" priority="296" operator="equal">
      <formula>"Extremo"</formula>
    </cfRule>
    <cfRule type="cellIs" dxfId="852" priority="298" operator="equal">
      <formula>"Moderado"</formula>
    </cfRule>
    <cfRule type="cellIs" dxfId="851" priority="299" operator="equal">
      <formula>"Bajo"</formula>
    </cfRule>
    <cfRule type="cellIs" dxfId="850" priority="297" operator="equal">
      <formula>"Alto"</formula>
    </cfRule>
  </conditionalFormatting>
  <conditionalFormatting sqref="BM114:BM118">
    <cfRule type="cellIs" dxfId="849" priority="234" operator="equal">
      <formula>"Extremo"</formula>
    </cfRule>
    <cfRule type="cellIs" dxfId="848" priority="235" operator="equal">
      <formula>"Extremo"</formula>
    </cfRule>
    <cfRule type="cellIs" dxfId="847" priority="236" operator="equal">
      <formula>"Alta"</formula>
    </cfRule>
  </conditionalFormatting>
  <conditionalFormatting sqref="BM118">
    <cfRule type="cellIs" dxfId="846" priority="256" operator="equal">
      <formula>"Bajo"</formula>
    </cfRule>
    <cfRule type="cellIs" dxfId="845" priority="255" operator="equal">
      <formula>"Moderado"</formula>
    </cfRule>
    <cfRule type="cellIs" dxfId="844" priority="254" operator="equal">
      <formula>"Alto"</formula>
    </cfRule>
    <cfRule type="cellIs" dxfId="843" priority="253" operator="equal">
      <formula>"Extremo"</formula>
    </cfRule>
  </conditionalFormatting>
  <dataValidations count="3">
    <dataValidation type="list" allowBlank="1" showErrorMessage="1" sqref="M9:AE9 M66:AE66 M40:AE40 M21:AE21 M25:AE25 M28:AE28 M36:AE36 M45:AE45 M56:AE56 M70:AE70 M12:AE12 M77:AE79 M82:AE82 M87:AE87 M92:AE92 M63:AE63 M98:AE99 M15:AE15 M18:AE18">
      <formula1>"si,no"</formula1>
    </dataValidation>
    <dataValidation allowBlank="1" showInputMessage="1" sqref="BP63 BP65"/>
    <dataValidation type="list" allowBlank="1" showInputMessage="1" showErrorMessage="1" sqref="M93:AE97 M72:AE76 M103:AE114 M118:AE124 M34:AE34">
      <formula1>"si,no"</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
  <sheetViews>
    <sheetView showGridLines="0" topLeftCell="J27" zoomScale="63" zoomScaleNormal="63" workbookViewId="0">
      <selection activeCell="N27" sqref="N27"/>
    </sheetView>
  </sheetViews>
  <sheetFormatPr baseColWidth="10" defaultColWidth="12.625" defaultRowHeight="15" customHeight="1"/>
  <cols>
    <col min="1" max="1" width="10.125" style="19" customWidth="1"/>
    <col min="2" max="2" width="39.75" style="19" customWidth="1"/>
    <col min="3" max="3" width="22.75" style="19" customWidth="1"/>
    <col min="4" max="4" width="18.125" style="19" customWidth="1"/>
    <col min="5" max="5" width="8" style="19" customWidth="1"/>
    <col min="6" max="6" width="4.125" style="19" customWidth="1"/>
    <col min="7" max="7" width="32.125" style="19" customWidth="1"/>
    <col min="8" max="8" width="9.375" style="19" customWidth="1"/>
    <col min="9" max="9" width="26.625" style="19" customWidth="1"/>
    <col min="10" max="10" width="30.625" style="19" customWidth="1"/>
    <col min="11" max="11" width="9.375" style="21" customWidth="1"/>
    <col min="12" max="12" width="12" style="21" bestFit="1" customWidth="1"/>
    <col min="13" max="13" width="18.125" style="19" customWidth="1"/>
    <col min="14" max="14" width="26.75" style="19" customWidth="1"/>
    <col min="15" max="15" width="25.375" style="20" customWidth="1"/>
    <col min="16" max="16" width="21.125" style="20" customWidth="1"/>
    <col min="17" max="18" width="16.75" style="19" customWidth="1"/>
    <col min="19" max="35" width="9.375" style="19" customWidth="1"/>
    <col min="36" max="16384" width="12.625" style="19"/>
  </cols>
  <sheetData>
    <row r="1" spans="1:35" ht="21" thickBot="1">
      <c r="A1" s="55"/>
    </row>
    <row r="2" spans="1:35" ht="21" thickBot="1">
      <c r="A2" s="991"/>
      <c r="B2" s="992"/>
      <c r="C2" s="991" t="s">
        <v>269</v>
      </c>
      <c r="D2" s="997"/>
      <c r="E2" s="997"/>
      <c r="F2" s="997"/>
      <c r="G2" s="997"/>
      <c r="H2" s="997"/>
      <c r="I2" s="997"/>
      <c r="J2" s="997"/>
      <c r="K2" s="997"/>
      <c r="L2" s="997"/>
      <c r="M2" s="999" t="s">
        <v>1116</v>
      </c>
      <c r="N2" s="1000"/>
      <c r="O2" s="1001"/>
    </row>
    <row r="3" spans="1:35" ht="24.75" customHeight="1" thickBot="1">
      <c r="A3" s="993"/>
      <c r="B3" s="994"/>
      <c r="C3" s="995"/>
      <c r="D3" s="998"/>
      <c r="E3" s="998"/>
      <c r="F3" s="998"/>
      <c r="G3" s="998"/>
      <c r="H3" s="998"/>
      <c r="I3" s="998"/>
      <c r="J3" s="998"/>
      <c r="K3" s="998"/>
      <c r="L3" s="998"/>
      <c r="M3" s="1002" t="s">
        <v>1115</v>
      </c>
      <c r="N3" s="984"/>
      <c r="O3" s="1003"/>
    </row>
    <row r="4" spans="1:35" ht="33" customHeight="1">
      <c r="A4" s="993"/>
      <c r="B4" s="994"/>
      <c r="C4" s="1004" t="s">
        <v>749</v>
      </c>
      <c r="D4" s="1005"/>
      <c r="E4" s="1005"/>
      <c r="F4" s="1005"/>
      <c r="G4" s="1005"/>
      <c r="H4" s="1005"/>
      <c r="I4" s="1005"/>
      <c r="J4" s="1005"/>
      <c r="K4" s="1005"/>
      <c r="L4" s="1005"/>
      <c r="M4" s="1008" t="s">
        <v>1121</v>
      </c>
      <c r="N4" s="997"/>
      <c r="O4" s="1009"/>
    </row>
    <row r="5" spans="1:35" ht="24" customHeight="1" thickBot="1">
      <c r="A5" s="995"/>
      <c r="B5" s="996"/>
      <c r="C5" s="1006"/>
      <c r="D5" s="1007"/>
      <c r="E5" s="1007"/>
      <c r="F5" s="1007"/>
      <c r="G5" s="1007"/>
      <c r="H5" s="1007"/>
      <c r="I5" s="1007"/>
      <c r="J5" s="1007"/>
      <c r="K5" s="1007"/>
      <c r="L5" s="1007"/>
      <c r="M5" s="1010"/>
      <c r="N5" s="1011"/>
      <c r="O5" s="1012"/>
    </row>
    <row r="6" spans="1:35" ht="20.25">
      <c r="A6" s="50"/>
      <c r="B6" s="20"/>
      <c r="C6" s="20"/>
      <c r="D6" s="20"/>
      <c r="E6" s="20"/>
      <c r="F6" s="20"/>
      <c r="G6" s="20"/>
      <c r="H6" s="20"/>
      <c r="I6" s="20"/>
      <c r="J6" s="20"/>
      <c r="K6" s="54"/>
      <c r="L6" s="54"/>
      <c r="M6" s="53"/>
      <c r="N6" s="977"/>
      <c r="O6" s="978"/>
      <c r="S6" s="49"/>
      <c r="T6" s="49"/>
      <c r="U6" s="49"/>
      <c r="V6" s="49"/>
      <c r="W6" s="49"/>
      <c r="X6" s="49"/>
      <c r="Y6" s="49"/>
      <c r="Z6" s="49"/>
      <c r="AA6" s="49"/>
      <c r="AB6" s="49"/>
      <c r="AC6" s="49"/>
      <c r="AD6" s="49"/>
      <c r="AE6" s="49"/>
      <c r="AF6" s="49"/>
      <c r="AG6" s="49"/>
      <c r="AH6" s="49"/>
      <c r="AI6" s="49"/>
    </row>
    <row r="7" spans="1:35" ht="10.5" customHeight="1">
      <c r="A7" s="52"/>
      <c r="B7" s="51"/>
      <c r="C7" s="51"/>
      <c r="D7" s="51"/>
      <c r="E7" s="51"/>
      <c r="F7" s="49"/>
      <c r="G7" s="49"/>
      <c r="H7" s="49"/>
      <c r="I7" s="49"/>
      <c r="J7" s="49"/>
      <c r="K7" s="50"/>
      <c r="L7" s="50"/>
      <c r="M7" s="49"/>
      <c r="N7" s="977"/>
      <c r="O7" s="978"/>
    </row>
    <row r="8" spans="1:35" ht="42" customHeight="1">
      <c r="A8" s="979" t="s">
        <v>1117</v>
      </c>
      <c r="B8" s="980"/>
      <c r="C8" s="980"/>
      <c r="D8" s="980"/>
      <c r="E8" s="980"/>
      <c r="F8" s="980"/>
      <c r="G8" s="980"/>
      <c r="H8" s="980"/>
      <c r="I8" s="980"/>
      <c r="J8" s="980"/>
      <c r="K8" s="980"/>
      <c r="L8" s="980"/>
      <c r="M8" s="980"/>
      <c r="N8" s="980"/>
      <c r="O8" s="980"/>
    </row>
    <row r="9" spans="1:35" ht="21" thickBot="1">
      <c r="A9" s="981" t="s">
        <v>254</v>
      </c>
      <c r="B9" s="978"/>
      <c r="C9" s="978"/>
      <c r="D9" s="978"/>
      <c r="E9" s="978"/>
      <c r="F9" s="978"/>
      <c r="G9" s="978"/>
      <c r="H9" s="978"/>
      <c r="I9" s="978"/>
      <c r="J9" s="978"/>
      <c r="K9" s="978"/>
      <c r="L9" s="978"/>
      <c r="M9" s="978"/>
      <c r="N9" s="978"/>
    </row>
    <row r="10" spans="1:35" ht="21" thickBot="1">
      <c r="A10" s="982" t="s">
        <v>264</v>
      </c>
      <c r="B10" s="978"/>
      <c r="C10" s="978"/>
      <c r="D10" s="978"/>
      <c r="E10" s="983" t="s">
        <v>263</v>
      </c>
      <c r="F10" s="984"/>
      <c r="G10" s="984"/>
      <c r="H10" s="984"/>
      <c r="I10" s="985"/>
      <c r="J10" s="47"/>
      <c r="K10" s="48"/>
      <c r="L10" s="48"/>
      <c r="M10" s="47"/>
      <c r="N10" s="47"/>
    </row>
    <row r="11" spans="1:35" ht="13.5" customHeight="1" thickBot="1">
      <c r="A11" s="47"/>
      <c r="B11" s="47"/>
      <c r="C11" s="47"/>
      <c r="D11" s="47"/>
      <c r="E11" s="47"/>
      <c r="F11" s="47"/>
      <c r="G11" s="47"/>
      <c r="H11" s="47"/>
      <c r="I11" s="47"/>
      <c r="J11" s="47"/>
      <c r="K11" s="48"/>
      <c r="L11" s="48"/>
      <c r="M11" s="1013" t="s">
        <v>262</v>
      </c>
      <c r="N11" s="997"/>
      <c r="O11" s="992"/>
    </row>
    <row r="12" spans="1:35" ht="13.5" customHeight="1" thickBot="1">
      <c r="A12" s="982" t="s">
        <v>261</v>
      </c>
      <c r="B12" s="978"/>
      <c r="C12" s="978"/>
      <c r="D12" s="978"/>
      <c r="E12" s="1014" t="s">
        <v>260</v>
      </c>
      <c r="F12" s="997"/>
      <c r="G12" s="997"/>
      <c r="H12" s="997"/>
      <c r="I12" s="992"/>
      <c r="J12" s="47"/>
      <c r="K12" s="48"/>
      <c r="L12" s="48"/>
      <c r="M12" s="995"/>
      <c r="N12" s="998"/>
      <c r="O12" s="996"/>
    </row>
    <row r="13" spans="1:35" ht="21" thickBot="1">
      <c r="A13" s="978"/>
      <c r="B13" s="978"/>
      <c r="C13" s="978"/>
      <c r="D13" s="978"/>
      <c r="E13" s="995"/>
      <c r="F13" s="998"/>
      <c r="G13" s="998"/>
      <c r="H13" s="998"/>
      <c r="I13" s="996"/>
      <c r="J13" s="47"/>
      <c r="K13" s="48"/>
      <c r="L13" s="48"/>
      <c r="M13" s="47"/>
      <c r="N13" s="47"/>
    </row>
    <row r="14" spans="1:35" ht="13.5" customHeight="1" thickBot="1">
      <c r="A14" s="47"/>
      <c r="B14" s="47"/>
      <c r="C14" s="47"/>
      <c r="D14" s="47"/>
      <c r="E14" s="47"/>
      <c r="F14" s="47"/>
      <c r="G14" s="47"/>
      <c r="H14" s="47"/>
      <c r="I14" s="47"/>
      <c r="J14" s="47"/>
      <c r="K14" s="1015" t="s">
        <v>259</v>
      </c>
      <c r="L14" s="1016"/>
      <c r="M14" s="1013">
        <v>2024</v>
      </c>
      <c r="N14" s="997"/>
      <c r="O14" s="992"/>
    </row>
    <row r="15" spans="1:35" ht="15.75" customHeight="1" thickBot="1">
      <c r="A15" s="982" t="s">
        <v>258</v>
      </c>
      <c r="B15" s="978"/>
      <c r="C15" s="978"/>
      <c r="D15" s="978"/>
      <c r="E15" s="1014" t="s">
        <v>257</v>
      </c>
      <c r="F15" s="997"/>
      <c r="G15" s="997"/>
      <c r="H15" s="997"/>
      <c r="I15" s="992"/>
      <c r="J15" s="47"/>
      <c r="K15" s="1015"/>
      <c r="L15" s="1016"/>
      <c r="M15" s="995"/>
      <c r="N15" s="998"/>
      <c r="O15" s="996"/>
    </row>
    <row r="16" spans="1:35" ht="20.25">
      <c r="A16" s="978"/>
      <c r="B16" s="978"/>
      <c r="C16" s="978"/>
      <c r="D16" s="978"/>
      <c r="E16" s="993"/>
      <c r="F16" s="978"/>
      <c r="G16" s="978"/>
      <c r="H16" s="978"/>
      <c r="I16" s="994"/>
      <c r="J16" s="47"/>
      <c r="K16" s="48"/>
      <c r="L16" s="48"/>
      <c r="M16" s="47"/>
      <c r="N16" s="47"/>
    </row>
    <row r="17" spans="1:16" ht="21" thickBot="1">
      <c r="A17" s="978"/>
      <c r="B17" s="978"/>
      <c r="C17" s="978"/>
      <c r="D17" s="978"/>
      <c r="E17" s="995"/>
      <c r="F17" s="998"/>
      <c r="G17" s="998"/>
      <c r="H17" s="998"/>
      <c r="I17" s="996"/>
      <c r="J17" s="47"/>
      <c r="K17" s="48"/>
      <c r="L17" s="48"/>
      <c r="M17" s="981"/>
      <c r="N17" s="978"/>
    </row>
    <row r="18" spans="1:16" ht="21" thickBot="1">
      <c r="A18" s="47"/>
      <c r="B18" s="47"/>
      <c r="C18" s="47"/>
      <c r="D18" s="47"/>
      <c r="E18" s="47"/>
      <c r="F18" s="47"/>
      <c r="G18" s="47"/>
      <c r="H18" s="47"/>
      <c r="I18" s="47"/>
      <c r="J18" s="47"/>
      <c r="K18" s="48"/>
      <c r="L18" s="48"/>
      <c r="M18" s="978"/>
      <c r="N18" s="978"/>
    </row>
    <row r="19" spans="1:16" ht="20.25">
      <c r="A19" s="982" t="s">
        <v>256</v>
      </c>
      <c r="B19" s="978"/>
      <c r="C19" s="978"/>
      <c r="D19" s="978"/>
      <c r="E19" s="1014" t="s">
        <v>255</v>
      </c>
      <c r="F19" s="997"/>
      <c r="G19" s="997"/>
      <c r="H19" s="997"/>
      <c r="I19" s="992"/>
      <c r="J19" s="47"/>
      <c r="K19" s="48"/>
      <c r="L19" s="48"/>
      <c r="M19" s="978"/>
      <c r="N19" s="978"/>
    </row>
    <row r="20" spans="1:16" ht="21" thickBot="1">
      <c r="A20" s="978"/>
      <c r="B20" s="978"/>
      <c r="C20" s="978"/>
      <c r="D20" s="978"/>
      <c r="E20" s="995"/>
      <c r="F20" s="998"/>
      <c r="G20" s="998"/>
      <c r="H20" s="998"/>
      <c r="I20" s="996"/>
      <c r="J20" s="47"/>
      <c r="K20" s="48"/>
      <c r="L20" s="48"/>
      <c r="M20" s="47"/>
      <c r="N20" s="47"/>
    </row>
    <row r="21" spans="1:16" ht="15.75" customHeight="1" thickBot="1">
      <c r="A21" s="988" t="s">
        <v>254</v>
      </c>
      <c r="B21" s="978"/>
      <c r="C21" s="978"/>
      <c r="D21" s="978"/>
      <c r="E21" s="978"/>
      <c r="F21" s="978"/>
      <c r="G21" s="978"/>
      <c r="H21" s="978"/>
      <c r="I21" s="978"/>
      <c r="J21" s="978"/>
      <c r="K21" s="978"/>
      <c r="L21" s="978"/>
      <c r="M21" s="978"/>
      <c r="N21" s="978"/>
    </row>
    <row r="22" spans="1:16" ht="21" customHeight="1" thickBot="1">
      <c r="A22" s="989" t="s">
        <v>253</v>
      </c>
      <c r="B22" s="984"/>
      <c r="C22" s="984"/>
      <c r="D22" s="984"/>
      <c r="E22" s="984"/>
      <c r="F22" s="984"/>
      <c r="G22" s="984"/>
      <c r="H22" s="984"/>
      <c r="I22" s="984"/>
      <c r="J22" s="984"/>
      <c r="K22" s="984"/>
      <c r="L22" s="984"/>
      <c r="M22" s="984"/>
      <c r="N22" s="984"/>
      <c r="O22" s="984"/>
      <c r="P22" s="46"/>
    </row>
    <row r="23" spans="1:16" ht="132" customHeight="1" thickBot="1">
      <c r="A23" s="45" t="s">
        <v>252</v>
      </c>
      <c r="B23" s="45" t="s">
        <v>251</v>
      </c>
      <c r="C23" s="44" t="s">
        <v>250</v>
      </c>
      <c r="D23" s="986" t="s">
        <v>249</v>
      </c>
      <c r="E23" s="990"/>
      <c r="F23" s="987"/>
      <c r="G23" s="44" t="s">
        <v>248</v>
      </c>
      <c r="H23" s="986" t="s">
        <v>247</v>
      </c>
      <c r="I23" s="987"/>
      <c r="J23" s="44" t="s">
        <v>246</v>
      </c>
      <c r="K23" s="986" t="s">
        <v>245</v>
      </c>
      <c r="L23" s="987"/>
      <c r="M23" s="44" t="s">
        <v>244</v>
      </c>
      <c r="N23" s="43" t="s">
        <v>243</v>
      </c>
      <c r="O23" s="42" t="s">
        <v>242</v>
      </c>
      <c r="P23" s="42" t="s">
        <v>241</v>
      </c>
    </row>
    <row r="24" spans="1:16" ht="105" customHeight="1" thickBot="1">
      <c r="A24" s="676">
        <v>15225</v>
      </c>
      <c r="B24" s="675" t="s">
        <v>1114</v>
      </c>
      <c r="C24" s="666" t="s">
        <v>1103</v>
      </c>
      <c r="D24" s="972" t="s">
        <v>1111</v>
      </c>
      <c r="E24" s="973"/>
      <c r="F24" s="974"/>
      <c r="G24" s="674" t="s">
        <v>1110</v>
      </c>
      <c r="H24" s="975" t="s">
        <v>1084</v>
      </c>
      <c r="I24" s="976"/>
      <c r="J24" s="670" t="s">
        <v>1109</v>
      </c>
      <c r="K24" s="972" t="s">
        <v>831</v>
      </c>
      <c r="L24" s="974"/>
      <c r="M24" s="669">
        <v>45323</v>
      </c>
      <c r="N24" s="669">
        <v>45626</v>
      </c>
      <c r="O24" s="666" t="s">
        <v>260</v>
      </c>
      <c r="P24" s="666" t="s">
        <v>260</v>
      </c>
    </row>
    <row r="25" spans="1:16" ht="87.75" customHeight="1" thickBot="1">
      <c r="A25" s="676">
        <v>16814</v>
      </c>
      <c r="B25" s="675" t="s">
        <v>1113</v>
      </c>
      <c r="C25" s="666" t="s">
        <v>1103</v>
      </c>
      <c r="D25" s="972" t="s">
        <v>1093</v>
      </c>
      <c r="E25" s="973"/>
      <c r="F25" s="974"/>
      <c r="G25" s="674" t="s">
        <v>1110</v>
      </c>
      <c r="H25" s="975" t="s">
        <v>1084</v>
      </c>
      <c r="I25" s="976"/>
      <c r="J25" s="670" t="s">
        <v>1109</v>
      </c>
      <c r="K25" s="972" t="s">
        <v>831</v>
      </c>
      <c r="L25" s="974"/>
      <c r="M25" s="669">
        <v>45323</v>
      </c>
      <c r="N25" s="669">
        <v>45626</v>
      </c>
      <c r="O25" s="666" t="s">
        <v>260</v>
      </c>
      <c r="P25" s="666" t="s">
        <v>260</v>
      </c>
    </row>
    <row r="26" spans="1:16" ht="136.5" customHeight="1" thickBot="1">
      <c r="A26" s="676">
        <v>59024</v>
      </c>
      <c r="B26" s="675" t="s">
        <v>1112</v>
      </c>
      <c r="C26" s="666" t="s">
        <v>1103</v>
      </c>
      <c r="D26" s="972" t="s">
        <v>1111</v>
      </c>
      <c r="E26" s="973"/>
      <c r="F26" s="974"/>
      <c r="G26" s="674" t="s">
        <v>1110</v>
      </c>
      <c r="H26" s="975" t="s">
        <v>1084</v>
      </c>
      <c r="I26" s="976"/>
      <c r="J26" s="670" t="s">
        <v>1109</v>
      </c>
      <c r="K26" s="972" t="s">
        <v>831</v>
      </c>
      <c r="L26" s="974"/>
      <c r="M26" s="669">
        <v>45323</v>
      </c>
      <c r="N26" s="669">
        <v>45626</v>
      </c>
      <c r="O26" s="666" t="s">
        <v>260</v>
      </c>
      <c r="P26" s="666" t="s">
        <v>260</v>
      </c>
    </row>
    <row r="27" spans="1:16" ht="60.75" customHeight="1" thickBot="1">
      <c r="A27" s="673">
        <v>15321</v>
      </c>
      <c r="B27" s="672" t="s">
        <v>1108</v>
      </c>
      <c r="C27" s="666" t="s">
        <v>1103</v>
      </c>
      <c r="D27" s="972" t="s">
        <v>1102</v>
      </c>
      <c r="E27" s="973"/>
      <c r="F27" s="974"/>
      <c r="G27" s="671" t="s">
        <v>1101</v>
      </c>
      <c r="H27" s="975" t="s">
        <v>1100</v>
      </c>
      <c r="I27" s="976"/>
      <c r="J27" s="670" t="s">
        <v>1099</v>
      </c>
      <c r="K27" s="972" t="s">
        <v>831</v>
      </c>
      <c r="L27" s="974"/>
      <c r="M27" s="669">
        <v>45323</v>
      </c>
      <c r="N27" s="669">
        <v>45534</v>
      </c>
      <c r="O27" s="666" t="s">
        <v>260</v>
      </c>
      <c r="P27" s="666" t="s">
        <v>260</v>
      </c>
    </row>
    <row r="28" spans="1:16" ht="84" customHeight="1" thickBot="1">
      <c r="A28" s="673">
        <v>15321</v>
      </c>
      <c r="B28" s="672" t="s">
        <v>1108</v>
      </c>
      <c r="C28" s="666" t="s">
        <v>1103</v>
      </c>
      <c r="D28" s="972" t="s">
        <v>1107</v>
      </c>
      <c r="E28" s="973"/>
      <c r="F28" s="974"/>
      <c r="G28" s="671" t="s">
        <v>1106</v>
      </c>
      <c r="H28" s="975" t="s">
        <v>1105</v>
      </c>
      <c r="I28" s="976"/>
      <c r="J28" s="670" t="s">
        <v>1099</v>
      </c>
      <c r="K28" s="972" t="s">
        <v>831</v>
      </c>
      <c r="L28" s="974"/>
      <c r="M28" s="669">
        <v>45323</v>
      </c>
      <c r="N28" s="669">
        <v>45534</v>
      </c>
      <c r="O28" s="666" t="s">
        <v>260</v>
      </c>
      <c r="P28" s="666" t="s">
        <v>260</v>
      </c>
    </row>
    <row r="29" spans="1:16" ht="100.5" customHeight="1" thickBot="1">
      <c r="A29" s="673">
        <v>15238</v>
      </c>
      <c r="B29" s="672" t="s">
        <v>1104</v>
      </c>
      <c r="C29" s="666" t="s">
        <v>1103</v>
      </c>
      <c r="D29" s="972" t="s">
        <v>1107</v>
      </c>
      <c r="E29" s="973"/>
      <c r="F29" s="974"/>
      <c r="G29" s="671" t="s">
        <v>1106</v>
      </c>
      <c r="H29" s="975" t="s">
        <v>1105</v>
      </c>
      <c r="I29" s="976"/>
      <c r="J29" s="670" t="s">
        <v>1099</v>
      </c>
      <c r="K29" s="972" t="s">
        <v>831</v>
      </c>
      <c r="L29" s="974"/>
      <c r="M29" s="669">
        <v>45323</v>
      </c>
      <c r="N29" s="669">
        <v>45534</v>
      </c>
      <c r="O29" s="666" t="s">
        <v>260</v>
      </c>
      <c r="P29" s="666" t="s">
        <v>260</v>
      </c>
    </row>
    <row r="30" spans="1:16" ht="155.25" customHeight="1" thickBot="1">
      <c r="A30" s="673">
        <v>15238</v>
      </c>
      <c r="B30" s="672" t="s">
        <v>1104</v>
      </c>
      <c r="C30" s="666" t="s">
        <v>1103</v>
      </c>
      <c r="D30" s="972" t="s">
        <v>1102</v>
      </c>
      <c r="E30" s="973"/>
      <c r="F30" s="974"/>
      <c r="G30" s="671" t="s">
        <v>1101</v>
      </c>
      <c r="H30" s="975" t="s">
        <v>1100</v>
      </c>
      <c r="I30" s="976"/>
      <c r="J30" s="670" t="s">
        <v>1099</v>
      </c>
      <c r="K30" s="972" t="s">
        <v>831</v>
      </c>
      <c r="L30" s="974"/>
      <c r="M30" s="669">
        <v>45323</v>
      </c>
      <c r="N30" s="669">
        <v>45534</v>
      </c>
      <c r="O30" s="666" t="s">
        <v>260</v>
      </c>
      <c r="P30" s="666" t="s">
        <v>260</v>
      </c>
    </row>
    <row r="31" spans="1:16" ht="101.25" customHeight="1" thickBot="1">
      <c r="A31" s="668">
        <v>15327</v>
      </c>
      <c r="B31" s="668" t="s">
        <v>1098</v>
      </c>
      <c r="C31" s="668" t="s">
        <v>1094</v>
      </c>
      <c r="D31" s="971" t="s">
        <v>1093</v>
      </c>
      <c r="E31" s="971"/>
      <c r="F31" s="971"/>
      <c r="G31" s="668" t="s">
        <v>1092</v>
      </c>
      <c r="H31" s="971" t="s">
        <v>1091</v>
      </c>
      <c r="I31" s="971"/>
      <c r="J31" s="668" t="s">
        <v>1090</v>
      </c>
      <c r="K31" s="702" t="s">
        <v>1089</v>
      </c>
      <c r="L31" s="702"/>
      <c r="M31" s="667">
        <v>45316</v>
      </c>
      <c r="N31" s="667">
        <v>45625</v>
      </c>
      <c r="O31" s="666" t="s">
        <v>260</v>
      </c>
      <c r="P31" s="666" t="s">
        <v>260</v>
      </c>
    </row>
    <row r="32" spans="1:16" ht="108" customHeight="1" thickBot="1">
      <c r="A32" s="668">
        <v>15332</v>
      </c>
      <c r="B32" s="668" t="s">
        <v>1097</v>
      </c>
      <c r="C32" s="668" t="s">
        <v>1094</v>
      </c>
      <c r="D32" s="971" t="s">
        <v>1093</v>
      </c>
      <c r="E32" s="971"/>
      <c r="F32" s="971"/>
      <c r="G32" s="668" t="s">
        <v>1092</v>
      </c>
      <c r="H32" s="971" t="s">
        <v>1091</v>
      </c>
      <c r="I32" s="971"/>
      <c r="J32" s="668" t="s">
        <v>1090</v>
      </c>
      <c r="K32" s="702" t="s">
        <v>1089</v>
      </c>
      <c r="L32" s="702"/>
      <c r="M32" s="667">
        <v>45316</v>
      </c>
      <c r="N32" s="667">
        <v>45625</v>
      </c>
      <c r="O32" s="666" t="s">
        <v>260</v>
      </c>
      <c r="P32" s="666" t="s">
        <v>260</v>
      </c>
    </row>
    <row r="33" spans="1:16" ht="105.75" customHeight="1" thickBot="1">
      <c r="A33" s="668">
        <v>15335</v>
      </c>
      <c r="B33" s="668" t="s">
        <v>1096</v>
      </c>
      <c r="C33" s="668" t="s">
        <v>1094</v>
      </c>
      <c r="D33" s="971" t="s">
        <v>1093</v>
      </c>
      <c r="E33" s="971"/>
      <c r="F33" s="971"/>
      <c r="G33" s="668" t="s">
        <v>1092</v>
      </c>
      <c r="H33" s="971" t="s">
        <v>1091</v>
      </c>
      <c r="I33" s="971"/>
      <c r="J33" s="668" t="s">
        <v>1090</v>
      </c>
      <c r="K33" s="702" t="s">
        <v>1089</v>
      </c>
      <c r="L33" s="702">
        <v>44958</v>
      </c>
      <c r="M33" s="667">
        <v>45316</v>
      </c>
      <c r="N33" s="667">
        <v>45625</v>
      </c>
      <c r="O33" s="666" t="s">
        <v>260</v>
      </c>
      <c r="P33" s="666" t="s">
        <v>260</v>
      </c>
    </row>
    <row r="34" spans="1:16" ht="111" customHeight="1" thickBot="1">
      <c r="A34" s="668">
        <v>33878</v>
      </c>
      <c r="B34" s="668" t="s">
        <v>1095</v>
      </c>
      <c r="C34" s="668" t="s">
        <v>1094</v>
      </c>
      <c r="D34" s="971" t="s">
        <v>1093</v>
      </c>
      <c r="E34" s="971"/>
      <c r="F34" s="971"/>
      <c r="G34" s="668" t="s">
        <v>1092</v>
      </c>
      <c r="H34" s="971" t="s">
        <v>1091</v>
      </c>
      <c r="I34" s="971"/>
      <c r="J34" s="668" t="s">
        <v>1090</v>
      </c>
      <c r="K34" s="702" t="s">
        <v>1089</v>
      </c>
      <c r="L34" s="702">
        <v>44958</v>
      </c>
      <c r="M34" s="667">
        <v>45316</v>
      </c>
      <c r="N34" s="667">
        <v>45625</v>
      </c>
      <c r="O34" s="666" t="s">
        <v>260</v>
      </c>
      <c r="P34" s="666" t="s">
        <v>260</v>
      </c>
    </row>
    <row r="35" spans="1:16" ht="141" customHeight="1">
      <c r="A35" s="665">
        <v>15960</v>
      </c>
      <c r="B35" s="665" t="s">
        <v>1088</v>
      </c>
      <c r="C35" s="660" t="s">
        <v>1087</v>
      </c>
      <c r="D35" s="966" t="s">
        <v>1086</v>
      </c>
      <c r="E35" s="967"/>
      <c r="F35" s="968"/>
      <c r="G35" s="664" t="s">
        <v>1085</v>
      </c>
      <c r="H35" s="969" t="s">
        <v>1084</v>
      </c>
      <c r="I35" s="968"/>
      <c r="J35" s="663" t="s">
        <v>1083</v>
      </c>
      <c r="K35" s="966" t="s">
        <v>1082</v>
      </c>
      <c r="L35" s="970"/>
      <c r="M35" s="662">
        <v>45292</v>
      </c>
      <c r="N35" s="661">
        <v>45656</v>
      </c>
      <c r="O35" s="660" t="s">
        <v>1081</v>
      </c>
      <c r="P35" s="660" t="s">
        <v>1080</v>
      </c>
    </row>
    <row r="36" spans="1:16" ht="15.75" customHeight="1"/>
    <row r="37" spans="1:16" ht="15.75" customHeight="1"/>
    <row r="38" spans="1:16" ht="15.75" customHeight="1"/>
    <row r="39" spans="1:16" ht="15.75" customHeight="1"/>
    <row r="40" spans="1:16" ht="15.75" customHeight="1"/>
    <row r="41" spans="1:16" ht="15.75" customHeight="1"/>
    <row r="42" spans="1:16" ht="15.75" customHeight="1"/>
    <row r="43" spans="1:16" ht="15.75" customHeight="1"/>
    <row r="44" spans="1:16" ht="15.75" customHeight="1"/>
    <row r="45" spans="1:16" ht="15.75" customHeight="1"/>
    <row r="46" spans="1:16" ht="15.75" customHeight="1"/>
    <row r="47" spans="1:16" ht="15.75" customHeight="1"/>
    <row r="48" spans="1: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63">
    <mergeCell ref="M11:O12"/>
    <mergeCell ref="A12:D13"/>
    <mergeCell ref="E12:I13"/>
    <mergeCell ref="K14:L15"/>
    <mergeCell ref="M14:O15"/>
    <mergeCell ref="A15:D17"/>
    <mergeCell ref="E15:I17"/>
    <mergeCell ref="M17:N19"/>
    <mergeCell ref="A19:D20"/>
    <mergeCell ref="E19:I20"/>
    <mergeCell ref="A2:B5"/>
    <mergeCell ref="C2:L3"/>
    <mergeCell ref="M2:O2"/>
    <mergeCell ref="M3:O3"/>
    <mergeCell ref="C4:L5"/>
    <mergeCell ref="M4:O5"/>
    <mergeCell ref="H23:I23"/>
    <mergeCell ref="K23:L23"/>
    <mergeCell ref="A21:N21"/>
    <mergeCell ref="A22:O22"/>
    <mergeCell ref="D23:F23"/>
    <mergeCell ref="N6:O6"/>
    <mergeCell ref="N7:O7"/>
    <mergeCell ref="A8:O8"/>
    <mergeCell ref="A9:N9"/>
    <mergeCell ref="A10:D10"/>
    <mergeCell ref="E10:I10"/>
    <mergeCell ref="D25:F25"/>
    <mergeCell ref="H25:I25"/>
    <mergeCell ref="K25:L25"/>
    <mergeCell ref="D24:F24"/>
    <mergeCell ref="H24:I24"/>
    <mergeCell ref="K24:L24"/>
    <mergeCell ref="D26:F26"/>
    <mergeCell ref="H26:I26"/>
    <mergeCell ref="K26:L26"/>
    <mergeCell ref="D27:F27"/>
    <mergeCell ref="H27:I27"/>
    <mergeCell ref="K27:L27"/>
    <mergeCell ref="D32:F32"/>
    <mergeCell ref="H32:I32"/>
    <mergeCell ref="K32:L32"/>
    <mergeCell ref="D28:F28"/>
    <mergeCell ref="H28:I28"/>
    <mergeCell ref="K28:L28"/>
    <mergeCell ref="D29:F29"/>
    <mergeCell ref="H29:I29"/>
    <mergeCell ref="K29:L29"/>
    <mergeCell ref="D30:F30"/>
    <mergeCell ref="H30:I30"/>
    <mergeCell ref="K30:L30"/>
    <mergeCell ref="D31:F31"/>
    <mergeCell ref="H31:I31"/>
    <mergeCell ref="K31:L31"/>
    <mergeCell ref="D35:F35"/>
    <mergeCell ref="H35:I35"/>
    <mergeCell ref="K35:L35"/>
    <mergeCell ref="D33:F33"/>
    <mergeCell ref="H33:I33"/>
    <mergeCell ref="K33:L33"/>
    <mergeCell ref="D34:F34"/>
    <mergeCell ref="H34:I34"/>
    <mergeCell ref="K34:L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62" zoomScaleNormal="62" workbookViewId="0">
      <selection activeCell="K13" sqref="K13"/>
    </sheetView>
  </sheetViews>
  <sheetFormatPr baseColWidth="10" defaultColWidth="11.375" defaultRowHeight="25.5"/>
  <cols>
    <col min="1" max="1" width="25.375" style="677" customWidth="1"/>
    <col min="2" max="2" width="22.625" style="677" customWidth="1"/>
    <col min="3" max="3" width="29.125" style="677" customWidth="1"/>
    <col min="4" max="4" width="45.375" style="677" customWidth="1"/>
    <col min="5" max="5" width="35.625" style="677" customWidth="1"/>
    <col min="6" max="16384" width="11.375" style="677"/>
  </cols>
  <sheetData>
    <row r="1" spans="1:5" ht="26.25" thickBot="1"/>
    <row r="2" spans="1:5" s="679" customFormat="1" ht="53.25" thickBot="1">
      <c r="A2" s="678" t="s">
        <v>216</v>
      </c>
      <c r="B2" s="678" t="s">
        <v>217</v>
      </c>
      <c r="C2" s="678" t="s">
        <v>210</v>
      </c>
      <c r="D2" s="678" t="s">
        <v>232</v>
      </c>
      <c r="E2" s="678" t="s">
        <v>231</v>
      </c>
    </row>
    <row r="3" spans="1:5" ht="90.75" customHeight="1">
      <c r="A3" s="1020" t="s">
        <v>828</v>
      </c>
      <c r="B3" s="1021" t="s">
        <v>218</v>
      </c>
      <c r="C3" s="680" t="s">
        <v>223</v>
      </c>
      <c r="D3" s="680" t="s">
        <v>228</v>
      </c>
      <c r="E3" s="681"/>
    </row>
    <row r="4" spans="1:5" ht="87.75" customHeight="1">
      <c r="A4" s="1020"/>
      <c r="B4" s="1021"/>
      <c r="C4" s="680" t="s">
        <v>829</v>
      </c>
      <c r="D4" s="680" t="s">
        <v>831</v>
      </c>
      <c r="E4" s="681" t="s">
        <v>827</v>
      </c>
    </row>
    <row r="5" spans="1:5" ht="49.5" customHeight="1">
      <c r="A5" s="1020"/>
      <c r="B5" s="1021"/>
      <c r="C5" s="680" t="s">
        <v>830</v>
      </c>
      <c r="D5" s="680" t="s">
        <v>310</v>
      </c>
      <c r="E5" s="681" t="s">
        <v>827</v>
      </c>
    </row>
    <row r="6" spans="1:5" ht="112.5" customHeight="1">
      <c r="A6" s="1020"/>
      <c r="B6" s="1021"/>
      <c r="C6" s="680" t="s">
        <v>750</v>
      </c>
      <c r="D6" s="680" t="s">
        <v>394</v>
      </c>
      <c r="E6" s="681"/>
    </row>
    <row r="7" spans="1:5" ht="102" customHeight="1">
      <c r="A7" s="1020"/>
      <c r="B7" s="1021"/>
      <c r="C7" s="680" t="s">
        <v>224</v>
      </c>
      <c r="D7" s="680" t="s">
        <v>834</v>
      </c>
      <c r="E7" s="681" t="s">
        <v>832</v>
      </c>
    </row>
    <row r="8" spans="1:5" ht="156" customHeight="1">
      <c r="A8" s="1020"/>
      <c r="B8" s="1021"/>
      <c r="C8" s="680" t="s">
        <v>225</v>
      </c>
      <c r="D8" s="680" t="s">
        <v>836</v>
      </c>
      <c r="E8" s="681" t="s">
        <v>837</v>
      </c>
    </row>
    <row r="9" spans="1:5" ht="145.5" customHeight="1">
      <c r="A9" s="1020"/>
      <c r="B9" s="1021"/>
      <c r="C9" s="680" t="s">
        <v>226</v>
      </c>
      <c r="D9" s="680" t="s">
        <v>835</v>
      </c>
      <c r="E9" s="681" t="s">
        <v>833</v>
      </c>
    </row>
    <row r="10" spans="1:5" ht="145.5" customHeight="1">
      <c r="A10" s="1020"/>
      <c r="B10" s="1021"/>
      <c r="C10" s="680" t="s">
        <v>215</v>
      </c>
      <c r="D10" s="680" t="s">
        <v>394</v>
      </c>
      <c r="E10" s="681"/>
    </row>
    <row r="11" spans="1:5" ht="51">
      <c r="A11" s="1020"/>
      <c r="B11" s="1021"/>
      <c r="C11" s="680" t="s">
        <v>227</v>
      </c>
      <c r="D11" s="680" t="s">
        <v>827</v>
      </c>
      <c r="E11" s="680" t="s">
        <v>229</v>
      </c>
    </row>
    <row r="12" spans="1:5">
      <c r="A12" s="1020"/>
      <c r="B12" s="1021" t="s">
        <v>219</v>
      </c>
      <c r="C12" s="1017" t="s">
        <v>394</v>
      </c>
      <c r="D12" s="1018"/>
      <c r="E12" s="1019"/>
    </row>
    <row r="13" spans="1:5">
      <c r="A13" s="1020"/>
      <c r="B13" s="1021"/>
      <c r="C13" s="1017" t="s">
        <v>230</v>
      </c>
      <c r="D13" s="1018"/>
      <c r="E13" s="1019"/>
    </row>
    <row r="14" spans="1:5" ht="108.75" customHeight="1">
      <c r="A14" s="1020"/>
      <c r="B14" s="1021"/>
      <c r="C14" s="1017" t="s">
        <v>220</v>
      </c>
      <c r="D14" s="1018"/>
      <c r="E14" s="1019"/>
    </row>
    <row r="15" spans="1:5" ht="106.5" customHeight="1">
      <c r="A15" s="682" t="s">
        <v>221</v>
      </c>
      <c r="B15" s="680" t="s">
        <v>222</v>
      </c>
      <c r="C15" s="1017" t="s">
        <v>214</v>
      </c>
      <c r="D15" s="1018"/>
      <c r="E15" s="1019"/>
    </row>
  </sheetData>
  <mergeCells count="7">
    <mergeCell ref="C15:E15"/>
    <mergeCell ref="A3:A14"/>
    <mergeCell ref="B3:B11"/>
    <mergeCell ref="B12:B14"/>
    <mergeCell ref="C12:E12"/>
    <mergeCell ref="C14:E14"/>
    <mergeCell ref="C13:E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79"/>
  <sheetViews>
    <sheetView showGridLines="0" topLeftCell="A20" zoomScale="50" zoomScaleNormal="50" workbookViewId="0">
      <selection activeCell="J24" sqref="J24"/>
    </sheetView>
  </sheetViews>
  <sheetFormatPr baseColWidth="10" defaultColWidth="12.625" defaultRowHeight="15" customHeight="1"/>
  <cols>
    <col min="1" max="1" width="10.125" style="19" customWidth="1"/>
    <col min="2" max="2" width="39.75" style="19" customWidth="1"/>
    <col min="3" max="3" width="22.75" style="19" customWidth="1"/>
    <col min="4" max="4" width="18.125" style="19" customWidth="1"/>
    <col min="5" max="5" width="8" style="19" customWidth="1"/>
    <col min="6" max="6" width="4.125" style="19" customWidth="1"/>
    <col min="7" max="7" width="32.125" style="19" customWidth="1"/>
    <col min="8" max="8" width="9.375" style="19" customWidth="1"/>
    <col min="9" max="9" width="26.625" style="19" customWidth="1"/>
    <col min="10" max="10" width="30.625" style="19" customWidth="1"/>
    <col min="11" max="11" width="9.375" style="21" customWidth="1"/>
    <col min="12" max="12" width="12" style="21" bestFit="1" customWidth="1"/>
    <col min="13" max="13" width="18.125" style="19" customWidth="1"/>
    <col min="14" max="14" width="26.75" style="19" customWidth="1"/>
    <col min="15" max="15" width="25.375" style="20" customWidth="1"/>
    <col min="16" max="16" width="21.125" style="20" customWidth="1"/>
    <col min="17" max="18" width="16.75" style="19" customWidth="1"/>
    <col min="19" max="35" width="9.375" style="19" customWidth="1"/>
    <col min="36" max="16384" width="12.625" style="19"/>
  </cols>
  <sheetData>
    <row r="1" spans="1:35" ht="21" thickBot="1">
      <c r="A1" s="55"/>
    </row>
    <row r="2" spans="1:35" ht="21" thickBot="1">
      <c r="A2" s="991"/>
      <c r="B2" s="992"/>
      <c r="C2" s="991" t="s">
        <v>269</v>
      </c>
      <c r="D2" s="997"/>
      <c r="E2" s="997"/>
      <c r="F2" s="997"/>
      <c r="G2" s="997"/>
      <c r="H2" s="997"/>
      <c r="I2" s="997"/>
      <c r="J2" s="997"/>
      <c r="K2" s="997"/>
      <c r="L2" s="997"/>
      <c r="M2" s="1027" t="s">
        <v>268</v>
      </c>
      <c r="N2" s="1028"/>
      <c r="O2" s="1029"/>
    </row>
    <row r="3" spans="1:35" ht="24.75" customHeight="1" thickBot="1">
      <c r="A3" s="993"/>
      <c r="B3" s="994"/>
      <c r="C3" s="995"/>
      <c r="D3" s="998"/>
      <c r="E3" s="998"/>
      <c r="F3" s="998"/>
      <c r="G3" s="998"/>
      <c r="H3" s="998"/>
      <c r="I3" s="998"/>
      <c r="J3" s="998"/>
      <c r="K3" s="998"/>
      <c r="L3" s="998"/>
      <c r="M3" s="1002" t="s">
        <v>267</v>
      </c>
      <c r="N3" s="984"/>
      <c r="O3" s="1003"/>
    </row>
    <row r="4" spans="1:35" ht="33" customHeight="1">
      <c r="A4" s="993"/>
      <c r="B4" s="994"/>
      <c r="C4" s="1004" t="s">
        <v>749</v>
      </c>
      <c r="D4" s="1005"/>
      <c r="E4" s="1005"/>
      <c r="F4" s="1005"/>
      <c r="G4" s="1005"/>
      <c r="H4" s="1005"/>
      <c r="I4" s="1005"/>
      <c r="J4" s="1005"/>
      <c r="K4" s="1005"/>
      <c r="L4" s="1005"/>
      <c r="M4" s="1008" t="s">
        <v>266</v>
      </c>
      <c r="N4" s="997"/>
      <c r="O4" s="1009"/>
    </row>
    <row r="5" spans="1:35" ht="24" customHeight="1" thickBot="1">
      <c r="A5" s="995"/>
      <c r="B5" s="996"/>
      <c r="C5" s="1006"/>
      <c r="D5" s="1007"/>
      <c r="E5" s="1007"/>
      <c r="F5" s="1007"/>
      <c r="G5" s="1007"/>
      <c r="H5" s="1007"/>
      <c r="I5" s="1007"/>
      <c r="J5" s="1007"/>
      <c r="K5" s="1007"/>
      <c r="L5" s="1007"/>
      <c r="M5" s="1010"/>
      <c r="N5" s="1011"/>
      <c r="O5" s="1012"/>
    </row>
    <row r="6" spans="1:35" ht="20.25">
      <c r="A6" s="50"/>
      <c r="B6" s="20"/>
      <c r="C6" s="20"/>
      <c r="D6" s="20"/>
      <c r="E6" s="20"/>
      <c r="F6" s="20"/>
      <c r="G6" s="20"/>
      <c r="H6" s="20"/>
      <c r="I6" s="20"/>
      <c r="J6" s="20"/>
      <c r="K6" s="54"/>
      <c r="L6" s="54"/>
      <c r="M6" s="53"/>
      <c r="N6" s="977"/>
      <c r="O6" s="978"/>
      <c r="S6" s="49"/>
      <c r="T6" s="49"/>
      <c r="U6" s="49"/>
      <c r="V6" s="49"/>
      <c r="W6" s="49"/>
      <c r="X6" s="49"/>
      <c r="Y6" s="49"/>
      <c r="Z6" s="49"/>
      <c r="AA6" s="49"/>
      <c r="AB6" s="49"/>
      <c r="AC6" s="49"/>
      <c r="AD6" s="49"/>
      <c r="AE6" s="49"/>
      <c r="AF6" s="49"/>
      <c r="AG6" s="49"/>
      <c r="AH6" s="49"/>
      <c r="AI6" s="49"/>
    </row>
    <row r="7" spans="1:35" ht="10.5" customHeight="1">
      <c r="A7" s="52"/>
      <c r="B7" s="51"/>
      <c r="C7" s="51"/>
      <c r="D7" s="51"/>
      <c r="E7" s="51"/>
      <c r="F7" s="49"/>
      <c r="G7" s="49"/>
      <c r="H7" s="49"/>
      <c r="I7" s="49"/>
      <c r="J7" s="49"/>
      <c r="K7" s="50"/>
      <c r="L7" s="50"/>
      <c r="M7" s="49"/>
      <c r="N7" s="977"/>
      <c r="O7" s="978"/>
    </row>
    <row r="8" spans="1:35" ht="42" customHeight="1">
      <c r="A8" s="979" t="s">
        <v>265</v>
      </c>
      <c r="B8" s="980"/>
      <c r="C8" s="980"/>
      <c r="D8" s="980"/>
      <c r="E8" s="980"/>
      <c r="F8" s="980"/>
      <c r="G8" s="980"/>
      <c r="H8" s="980"/>
      <c r="I8" s="980"/>
      <c r="J8" s="980"/>
      <c r="K8" s="980"/>
      <c r="L8" s="980"/>
      <c r="M8" s="980"/>
      <c r="N8" s="980"/>
      <c r="O8" s="980"/>
    </row>
    <row r="9" spans="1:35" ht="21" thickBot="1">
      <c r="A9" s="981" t="s">
        <v>254</v>
      </c>
      <c r="B9" s="978"/>
      <c r="C9" s="978"/>
      <c r="D9" s="978"/>
      <c r="E9" s="978"/>
      <c r="F9" s="978"/>
      <c r="G9" s="978"/>
      <c r="H9" s="978"/>
      <c r="I9" s="978"/>
      <c r="J9" s="978"/>
      <c r="K9" s="978"/>
      <c r="L9" s="978"/>
      <c r="M9" s="978"/>
      <c r="N9" s="978"/>
    </row>
    <row r="10" spans="1:35" ht="21" thickBot="1">
      <c r="A10" s="982" t="s">
        <v>264</v>
      </c>
      <c r="B10" s="978"/>
      <c r="C10" s="978"/>
      <c r="D10" s="978"/>
      <c r="E10" s="983" t="s">
        <v>263</v>
      </c>
      <c r="F10" s="984"/>
      <c r="G10" s="984"/>
      <c r="H10" s="984"/>
      <c r="I10" s="985"/>
      <c r="J10" s="47"/>
      <c r="K10" s="48"/>
      <c r="L10" s="48"/>
      <c r="M10" s="47"/>
      <c r="N10" s="47"/>
    </row>
    <row r="11" spans="1:35" ht="13.5" customHeight="1" thickBot="1">
      <c r="A11" s="47"/>
      <c r="B11" s="47"/>
      <c r="C11" s="47"/>
      <c r="D11" s="47"/>
      <c r="E11" s="47"/>
      <c r="F11" s="47"/>
      <c r="G11" s="47"/>
      <c r="H11" s="47"/>
      <c r="I11" s="47"/>
      <c r="J11" s="47"/>
      <c r="K11" s="48"/>
      <c r="L11" s="48"/>
      <c r="M11" s="1013" t="s">
        <v>262</v>
      </c>
      <c r="N11" s="997"/>
      <c r="O11" s="992"/>
    </row>
    <row r="12" spans="1:35" ht="13.5" customHeight="1" thickBot="1">
      <c r="A12" s="982" t="s">
        <v>261</v>
      </c>
      <c r="B12" s="978"/>
      <c r="C12" s="978"/>
      <c r="D12" s="978"/>
      <c r="E12" s="1014" t="s">
        <v>260</v>
      </c>
      <c r="F12" s="997"/>
      <c r="G12" s="997"/>
      <c r="H12" s="997"/>
      <c r="I12" s="992"/>
      <c r="J12" s="47"/>
      <c r="K12" s="48"/>
      <c r="L12" s="48"/>
      <c r="M12" s="995"/>
      <c r="N12" s="998"/>
      <c r="O12" s="996"/>
    </row>
    <row r="13" spans="1:35" ht="21" thickBot="1">
      <c r="A13" s="978"/>
      <c r="B13" s="978"/>
      <c r="C13" s="978"/>
      <c r="D13" s="978"/>
      <c r="E13" s="995"/>
      <c r="F13" s="998"/>
      <c r="G13" s="998"/>
      <c r="H13" s="998"/>
      <c r="I13" s="996"/>
      <c r="J13" s="47"/>
      <c r="K13" s="48"/>
      <c r="L13" s="48"/>
      <c r="M13" s="47"/>
      <c r="N13" s="47"/>
    </row>
    <row r="14" spans="1:35" ht="13.5" customHeight="1" thickBot="1">
      <c r="A14" s="47"/>
      <c r="B14" s="47"/>
      <c r="C14" s="47"/>
      <c r="D14" s="47"/>
      <c r="E14" s="47"/>
      <c r="F14" s="47"/>
      <c r="G14" s="47"/>
      <c r="H14" s="47"/>
      <c r="I14" s="47"/>
      <c r="J14" s="47"/>
      <c r="K14" s="1015" t="s">
        <v>259</v>
      </c>
      <c r="L14" s="1016"/>
      <c r="M14" s="1013">
        <v>2024</v>
      </c>
      <c r="N14" s="997"/>
      <c r="O14" s="992"/>
    </row>
    <row r="15" spans="1:35" ht="15.75" customHeight="1" thickBot="1">
      <c r="A15" s="982" t="s">
        <v>258</v>
      </c>
      <c r="B15" s="978"/>
      <c r="C15" s="978"/>
      <c r="D15" s="978"/>
      <c r="E15" s="1014" t="s">
        <v>257</v>
      </c>
      <c r="F15" s="997"/>
      <c r="G15" s="997"/>
      <c r="H15" s="997"/>
      <c r="I15" s="992"/>
      <c r="J15" s="47"/>
      <c r="K15" s="1015"/>
      <c r="L15" s="1016"/>
      <c r="M15" s="995"/>
      <c r="N15" s="998"/>
      <c r="O15" s="996"/>
    </row>
    <row r="16" spans="1:35" ht="20.25">
      <c r="A16" s="978"/>
      <c r="B16" s="978"/>
      <c r="C16" s="978"/>
      <c r="D16" s="978"/>
      <c r="E16" s="993"/>
      <c r="F16" s="978"/>
      <c r="G16" s="978"/>
      <c r="H16" s="978"/>
      <c r="I16" s="994"/>
      <c r="J16" s="47"/>
      <c r="K16" s="48"/>
      <c r="L16" s="48"/>
      <c r="M16" s="47"/>
      <c r="N16" s="47"/>
    </row>
    <row r="17" spans="1:16" ht="21" thickBot="1">
      <c r="A17" s="978"/>
      <c r="B17" s="978"/>
      <c r="C17" s="978"/>
      <c r="D17" s="978"/>
      <c r="E17" s="995"/>
      <c r="F17" s="998"/>
      <c r="G17" s="998"/>
      <c r="H17" s="998"/>
      <c r="I17" s="996"/>
      <c r="J17" s="47"/>
      <c r="K17" s="48"/>
      <c r="L17" s="48"/>
      <c r="M17" s="981"/>
      <c r="N17" s="978"/>
    </row>
    <row r="18" spans="1:16" ht="21" thickBot="1">
      <c r="A18" s="47"/>
      <c r="B18" s="47"/>
      <c r="C18" s="47"/>
      <c r="D18" s="47"/>
      <c r="E18" s="47"/>
      <c r="F18" s="47"/>
      <c r="G18" s="47"/>
      <c r="H18" s="47"/>
      <c r="I18" s="47"/>
      <c r="J18" s="47"/>
      <c r="K18" s="48"/>
      <c r="L18" s="48"/>
      <c r="M18" s="978"/>
      <c r="N18" s="978"/>
    </row>
    <row r="19" spans="1:16" ht="20.25">
      <c r="A19" s="982" t="s">
        <v>256</v>
      </c>
      <c r="B19" s="978"/>
      <c r="C19" s="978"/>
      <c r="D19" s="978"/>
      <c r="E19" s="1014" t="s">
        <v>255</v>
      </c>
      <c r="F19" s="997"/>
      <c r="G19" s="997"/>
      <c r="H19" s="997"/>
      <c r="I19" s="992"/>
      <c r="J19" s="47"/>
      <c r="K19" s="48"/>
      <c r="L19" s="48"/>
      <c r="M19" s="978"/>
      <c r="N19" s="978"/>
    </row>
    <row r="20" spans="1:16" ht="21" thickBot="1">
      <c r="A20" s="978"/>
      <c r="B20" s="978"/>
      <c r="C20" s="978"/>
      <c r="D20" s="978"/>
      <c r="E20" s="995"/>
      <c r="F20" s="998"/>
      <c r="G20" s="998"/>
      <c r="H20" s="998"/>
      <c r="I20" s="996"/>
      <c r="J20" s="47"/>
      <c r="K20" s="48"/>
      <c r="L20" s="48"/>
      <c r="M20" s="47"/>
      <c r="N20" s="47"/>
    </row>
    <row r="21" spans="1:16" ht="15.75" customHeight="1" thickBot="1">
      <c r="A21" s="988" t="s">
        <v>254</v>
      </c>
      <c r="B21" s="978"/>
      <c r="C21" s="978"/>
      <c r="D21" s="978"/>
      <c r="E21" s="978"/>
      <c r="F21" s="978"/>
      <c r="G21" s="978"/>
      <c r="H21" s="978"/>
      <c r="I21" s="978"/>
      <c r="J21" s="978"/>
      <c r="K21" s="978"/>
      <c r="L21" s="978"/>
      <c r="M21" s="978"/>
      <c r="N21" s="978"/>
    </row>
    <row r="22" spans="1:16" ht="21" customHeight="1" thickBot="1">
      <c r="A22" s="989" t="s">
        <v>253</v>
      </c>
      <c r="B22" s="984"/>
      <c r="C22" s="984"/>
      <c r="D22" s="984"/>
      <c r="E22" s="984"/>
      <c r="F22" s="984"/>
      <c r="G22" s="984"/>
      <c r="H22" s="984"/>
      <c r="I22" s="984"/>
      <c r="J22" s="984"/>
      <c r="K22" s="984"/>
      <c r="L22" s="984"/>
      <c r="M22" s="984"/>
      <c r="N22" s="984"/>
      <c r="O22" s="984"/>
      <c r="P22" s="46"/>
    </row>
    <row r="23" spans="1:16" ht="132" customHeight="1" thickBot="1">
      <c r="A23" s="45" t="s">
        <v>252</v>
      </c>
      <c r="B23" s="45" t="s">
        <v>251</v>
      </c>
      <c r="C23" s="44" t="s">
        <v>250</v>
      </c>
      <c r="D23" s="986" t="s">
        <v>249</v>
      </c>
      <c r="E23" s="990"/>
      <c r="F23" s="987"/>
      <c r="G23" s="44" t="s">
        <v>248</v>
      </c>
      <c r="H23" s="986" t="s">
        <v>247</v>
      </c>
      <c r="I23" s="987"/>
      <c r="J23" s="44" t="s">
        <v>246</v>
      </c>
      <c r="K23" s="986" t="s">
        <v>245</v>
      </c>
      <c r="L23" s="987"/>
      <c r="M23" s="44" t="s">
        <v>244</v>
      </c>
      <c r="N23" s="43" t="s">
        <v>243</v>
      </c>
      <c r="O23" s="42" t="s">
        <v>242</v>
      </c>
      <c r="P23" s="42" t="s">
        <v>241</v>
      </c>
    </row>
    <row r="24" spans="1:16" ht="105" customHeight="1" thickBot="1">
      <c r="A24" s="41"/>
      <c r="B24" s="40"/>
      <c r="C24" s="33"/>
      <c r="D24" s="1024"/>
      <c r="E24" s="1026"/>
      <c r="F24" s="1025"/>
      <c r="G24" s="39"/>
      <c r="H24" s="1022"/>
      <c r="I24" s="1023"/>
      <c r="J24" s="35"/>
      <c r="K24" s="1024"/>
      <c r="L24" s="1025"/>
      <c r="M24" s="34"/>
      <c r="N24" s="34"/>
      <c r="O24" s="33"/>
      <c r="P24" s="32"/>
    </row>
    <row r="25" spans="1:16" ht="87.75" customHeight="1" thickBot="1">
      <c r="A25" s="41"/>
      <c r="B25" s="40"/>
      <c r="C25" s="33"/>
      <c r="D25" s="1024"/>
      <c r="E25" s="1026"/>
      <c r="F25" s="1025"/>
      <c r="G25" s="39"/>
      <c r="H25" s="1022"/>
      <c r="I25" s="1023"/>
      <c r="J25" s="35"/>
      <c r="K25" s="1024"/>
      <c r="L25" s="1025"/>
      <c r="M25" s="34"/>
      <c r="N25" s="34"/>
      <c r="O25" s="33"/>
      <c r="P25" s="32"/>
    </row>
    <row r="26" spans="1:16" ht="97.5" customHeight="1" thickBot="1">
      <c r="A26" s="41"/>
      <c r="B26" s="40"/>
      <c r="C26" s="33"/>
      <c r="D26" s="1024"/>
      <c r="E26" s="1026"/>
      <c r="F26" s="1025"/>
      <c r="G26" s="39"/>
      <c r="H26" s="1022"/>
      <c r="I26" s="1023"/>
      <c r="J26" s="35"/>
      <c r="K26" s="1024"/>
      <c r="L26" s="1025"/>
      <c r="M26" s="34"/>
      <c r="N26" s="34"/>
      <c r="O26" s="33"/>
      <c r="P26" s="32"/>
    </row>
    <row r="27" spans="1:16" ht="60.75" customHeight="1" thickBot="1">
      <c r="A27" s="38"/>
      <c r="B27" s="37"/>
      <c r="C27" s="33"/>
      <c r="D27" s="1024"/>
      <c r="E27" s="1026"/>
      <c r="F27" s="1025"/>
      <c r="G27" s="36"/>
      <c r="H27" s="1022"/>
      <c r="I27" s="1023"/>
      <c r="J27" s="35"/>
      <c r="K27" s="1024"/>
      <c r="L27" s="1025"/>
      <c r="M27" s="34"/>
      <c r="N27" s="34"/>
      <c r="O27" s="33"/>
      <c r="P27" s="32"/>
    </row>
    <row r="28" spans="1:16" ht="84" customHeight="1" thickBot="1">
      <c r="A28" s="38"/>
      <c r="B28" s="37"/>
      <c r="C28" s="33"/>
      <c r="D28" s="1024"/>
      <c r="E28" s="1026"/>
      <c r="F28" s="1025"/>
      <c r="G28" s="36"/>
      <c r="H28" s="1022"/>
      <c r="I28" s="1023"/>
      <c r="J28" s="35"/>
      <c r="K28" s="1024"/>
      <c r="L28" s="1025"/>
      <c r="M28" s="34"/>
      <c r="N28" s="34"/>
      <c r="O28" s="33"/>
      <c r="P28" s="32"/>
    </row>
    <row r="29" spans="1:16" ht="100.5" customHeight="1" thickBot="1">
      <c r="A29" s="38"/>
      <c r="B29" s="37"/>
      <c r="C29" s="33"/>
      <c r="D29" s="1024"/>
      <c r="E29" s="1026"/>
      <c r="F29" s="1025"/>
      <c r="G29" s="36"/>
      <c r="H29" s="1022"/>
      <c r="I29" s="1023"/>
      <c r="J29" s="35"/>
      <c r="K29" s="1024"/>
      <c r="L29" s="1025"/>
      <c r="M29" s="34"/>
      <c r="N29" s="34"/>
      <c r="O29" s="33"/>
      <c r="P29" s="32"/>
    </row>
    <row r="30" spans="1:16" ht="75.75" customHeight="1" thickBot="1">
      <c r="A30" s="38"/>
      <c r="B30" s="37"/>
      <c r="C30" s="33"/>
      <c r="D30" s="1024"/>
      <c r="E30" s="1026"/>
      <c r="F30" s="1025"/>
      <c r="G30" s="36"/>
      <c r="H30" s="1022"/>
      <c r="I30" s="1023"/>
      <c r="J30" s="35"/>
      <c r="K30" s="1024"/>
      <c r="L30" s="1025"/>
      <c r="M30" s="34"/>
      <c r="N30" s="34"/>
      <c r="O30" s="33"/>
      <c r="P30" s="32"/>
    </row>
    <row r="31" spans="1:16" ht="101.25" customHeight="1">
      <c r="A31" s="30"/>
      <c r="B31" s="30"/>
      <c r="C31" s="30"/>
      <c r="D31" s="1030"/>
      <c r="E31" s="1030"/>
      <c r="F31" s="1030"/>
      <c r="G31" s="30"/>
      <c r="H31" s="1030"/>
      <c r="I31" s="1030"/>
      <c r="J31" s="30"/>
      <c r="K31" s="1030"/>
      <c r="L31" s="1030"/>
      <c r="M31" s="29"/>
      <c r="N31" s="29"/>
      <c r="O31" s="31"/>
      <c r="P31" s="31"/>
    </row>
    <row r="32" spans="1:16" ht="108" customHeight="1">
      <c r="A32" s="30"/>
      <c r="B32" s="30"/>
      <c r="C32" s="30"/>
      <c r="D32" s="1030"/>
      <c r="E32" s="1030"/>
      <c r="F32" s="1030"/>
      <c r="G32" s="30"/>
      <c r="H32" s="1030"/>
      <c r="I32" s="1030"/>
      <c r="J32" s="30"/>
      <c r="K32" s="1030"/>
      <c r="L32" s="1030"/>
      <c r="M32" s="29"/>
      <c r="N32" s="29"/>
      <c r="O32" s="28"/>
      <c r="P32" s="28"/>
    </row>
    <row r="33" spans="1:16" ht="105.75" customHeight="1">
      <c r="A33" s="30"/>
      <c r="B33" s="30"/>
      <c r="C33" s="30"/>
      <c r="D33" s="1030"/>
      <c r="E33" s="1030"/>
      <c r="F33" s="1030"/>
      <c r="G33" s="30"/>
      <c r="H33" s="1030"/>
      <c r="I33" s="1030"/>
      <c r="J33" s="30"/>
      <c r="K33" s="1030"/>
      <c r="L33" s="1030"/>
      <c r="M33" s="29"/>
      <c r="N33" s="29"/>
      <c r="O33" s="28"/>
      <c r="P33" s="28"/>
    </row>
    <row r="34" spans="1:16" ht="111" customHeight="1" thickBot="1">
      <c r="A34" s="30"/>
      <c r="B34" s="30"/>
      <c r="C34" s="30"/>
      <c r="D34" s="1030"/>
      <c r="E34" s="1030"/>
      <c r="F34" s="1030"/>
      <c r="G34" s="30"/>
      <c r="H34" s="1030"/>
      <c r="I34" s="1030"/>
      <c r="J34" s="30"/>
      <c r="K34" s="1030"/>
      <c r="L34" s="1030"/>
      <c r="M34" s="29"/>
      <c r="N34" s="29"/>
      <c r="O34" s="28"/>
      <c r="P34" s="28"/>
    </row>
    <row r="35" spans="1:16" ht="141" customHeight="1">
      <c r="A35" s="27"/>
      <c r="B35" s="27"/>
      <c r="C35" s="22"/>
      <c r="D35" s="1031"/>
      <c r="E35" s="1032"/>
      <c r="F35" s="1033"/>
      <c r="G35" s="26"/>
      <c r="H35" s="1034"/>
      <c r="I35" s="1033"/>
      <c r="J35" s="25"/>
      <c r="K35" s="1031"/>
      <c r="L35" s="1035"/>
      <c r="M35" s="24"/>
      <c r="N35" s="23"/>
      <c r="O35" s="22"/>
      <c r="P35" s="22"/>
    </row>
    <row r="36" spans="1:16" ht="15.75" customHeight="1"/>
    <row r="37" spans="1:16" ht="15.75" customHeight="1"/>
    <row r="38" spans="1:16" ht="15.75" customHeight="1"/>
    <row r="39" spans="1:16" ht="15.75" customHeight="1"/>
    <row r="40" spans="1:16" ht="15.75" customHeight="1"/>
    <row r="41" spans="1:16" ht="15.75" customHeight="1"/>
    <row r="42" spans="1:16" ht="15.75" customHeight="1"/>
    <row r="43" spans="1:16" ht="15.75" customHeight="1"/>
    <row r="44" spans="1:16" ht="15.75" customHeight="1"/>
    <row r="45" spans="1:16" ht="15.75" customHeight="1"/>
    <row r="46" spans="1:16" ht="15.75" customHeight="1"/>
    <row r="47" spans="1:16" ht="15.75" customHeight="1"/>
    <row r="48" spans="1: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63">
    <mergeCell ref="D35:F35"/>
    <mergeCell ref="H35:I35"/>
    <mergeCell ref="K35:L35"/>
    <mergeCell ref="D33:F33"/>
    <mergeCell ref="H33:I33"/>
    <mergeCell ref="K33:L33"/>
    <mergeCell ref="D34:F34"/>
    <mergeCell ref="H34:I34"/>
    <mergeCell ref="K34:L34"/>
    <mergeCell ref="N6:O6"/>
    <mergeCell ref="D32:F32"/>
    <mergeCell ref="H32:I32"/>
    <mergeCell ref="K32:L32"/>
    <mergeCell ref="K29:L29"/>
    <mergeCell ref="D30:F30"/>
    <mergeCell ref="H30:I30"/>
    <mergeCell ref="K30:L30"/>
    <mergeCell ref="H28:I28"/>
    <mergeCell ref="K28:L28"/>
    <mergeCell ref="D28:F28"/>
    <mergeCell ref="D31:F31"/>
    <mergeCell ref="H31:I31"/>
    <mergeCell ref="K31:L31"/>
    <mergeCell ref="D29:F29"/>
    <mergeCell ref="H29:I29"/>
    <mergeCell ref="D26:F26"/>
    <mergeCell ref="D27:F27"/>
    <mergeCell ref="H26:I26"/>
    <mergeCell ref="H27:I27"/>
    <mergeCell ref="K26:L26"/>
    <mergeCell ref="K27:L27"/>
    <mergeCell ref="M4:O5"/>
    <mergeCell ref="C4:L5"/>
    <mergeCell ref="E12:I13"/>
    <mergeCell ref="M11:O12"/>
    <mergeCell ref="K14:L15"/>
    <mergeCell ref="A8:O8"/>
    <mergeCell ref="A9:N9"/>
    <mergeCell ref="A10:D10"/>
    <mergeCell ref="E10:I10"/>
    <mergeCell ref="A2:B5"/>
    <mergeCell ref="C2:L3"/>
    <mergeCell ref="M2:O2"/>
    <mergeCell ref="M3:O3"/>
    <mergeCell ref="N7:O7"/>
    <mergeCell ref="M14:O15"/>
    <mergeCell ref="A15:D17"/>
    <mergeCell ref="M17:N19"/>
    <mergeCell ref="A19:D20"/>
    <mergeCell ref="E19:I20"/>
    <mergeCell ref="A12:D13"/>
    <mergeCell ref="H25:I25"/>
    <mergeCell ref="K24:L24"/>
    <mergeCell ref="K25:L25"/>
    <mergeCell ref="D24:F24"/>
    <mergeCell ref="H24:I24"/>
    <mergeCell ref="D25:F25"/>
    <mergeCell ref="A21:N21"/>
    <mergeCell ref="D23:F23"/>
    <mergeCell ref="H23:I23"/>
    <mergeCell ref="K23:L23"/>
    <mergeCell ref="A22:O22"/>
    <mergeCell ref="E15:I17"/>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R323"/>
  <sheetViews>
    <sheetView showGridLines="0" zoomScale="50" zoomScaleNormal="50" workbookViewId="0">
      <pane ySplit="10" topLeftCell="A95" activePane="bottomLeft" state="frozen"/>
      <selection pane="bottomLeft" activeCell="B101" sqref="B101:B104"/>
    </sheetView>
  </sheetViews>
  <sheetFormatPr baseColWidth="10" defaultColWidth="12.625" defaultRowHeight="15" customHeight="1"/>
  <cols>
    <col min="1" max="1" width="3.5" customWidth="1"/>
    <col min="2" max="2" width="16.75" customWidth="1"/>
    <col min="3" max="3" width="31.625" customWidth="1"/>
    <col min="4" max="4" width="28.5" customWidth="1"/>
    <col min="5" max="5" width="25" customWidth="1"/>
    <col min="6" max="6" width="25.875" customWidth="1"/>
    <col min="7" max="7" width="31.375" customWidth="1"/>
    <col min="8" max="9" width="21.125" customWidth="1"/>
    <col min="10" max="10" width="15.625" style="69" customWidth="1"/>
    <col min="11" max="11" width="14.375" customWidth="1"/>
    <col min="12" max="20" width="5.5" customWidth="1"/>
    <col min="21" max="21" width="5.625" customWidth="1"/>
    <col min="22" max="31" width="5.5" customWidth="1"/>
    <col min="32" max="32" width="12.5" customWidth="1"/>
    <col min="33" max="33" width="13" customWidth="1"/>
    <col min="34" max="34" width="15.25" customWidth="1"/>
    <col min="35" max="35" width="5.5" customWidth="1"/>
    <col min="36" max="36" width="14" customWidth="1"/>
    <col min="37" max="37" width="5.125" customWidth="1"/>
    <col min="38" max="38" width="85.625" customWidth="1"/>
    <col min="39" max="39" width="7.375" customWidth="1"/>
    <col min="40" max="40" width="5" customWidth="1"/>
    <col min="41" max="41" width="7" customWidth="1"/>
    <col min="42" max="42" width="5.625" customWidth="1"/>
    <col min="43" max="43" width="6" customWidth="1"/>
    <col min="44" max="44" width="5.5" customWidth="1"/>
    <col min="45" max="45" width="6.375" customWidth="1"/>
    <col min="46" max="46" width="7.375" customWidth="1"/>
    <col min="47" max="47" width="6.75" customWidth="1"/>
    <col min="48" max="48" width="7" customWidth="1"/>
    <col min="49" max="49" width="8.75" customWidth="1"/>
    <col min="50" max="50" width="7.625" customWidth="1"/>
    <col min="51" max="51" width="10.625" customWidth="1"/>
    <col min="52" max="52" width="5.25" customWidth="1"/>
    <col min="53" max="53" width="9.375" customWidth="1"/>
    <col min="54" max="54" width="8" customWidth="1"/>
    <col min="55" max="55" width="8.25" customWidth="1"/>
    <col min="56" max="56" width="6.5" customWidth="1"/>
    <col min="57" max="57" width="10" customWidth="1"/>
    <col min="58" max="58" width="4.375" customWidth="1"/>
    <col min="59" max="59" width="7" customWidth="1"/>
    <col min="60" max="60" width="9" customWidth="1"/>
    <col min="61" max="62" width="9.125" customWidth="1"/>
    <col min="63" max="63" width="8.125" customWidth="1"/>
    <col min="64" max="64" width="8" customWidth="1"/>
    <col min="65" max="65" width="7.375" customWidth="1"/>
    <col min="66" max="66" width="11.75" customWidth="1"/>
    <col min="67" max="67" width="60.125" customWidth="1"/>
    <col min="68" max="68" width="60.125" style="118" customWidth="1"/>
    <col min="69" max="69" width="30.375" customWidth="1"/>
    <col min="70" max="72" width="16.5" customWidth="1"/>
    <col min="73" max="73" width="18.125" customWidth="1"/>
    <col min="74" max="74" width="19" customWidth="1"/>
    <col min="75" max="75" width="27.875" customWidth="1"/>
    <col min="76" max="76" width="19.375" customWidth="1"/>
    <col min="77" max="96" width="10" customWidth="1"/>
  </cols>
  <sheetData>
    <row r="1" spans="1:96" ht="16.5" customHeight="1">
      <c r="A1" s="328"/>
      <c r="B1" s="765"/>
      <c r="C1" s="766"/>
      <c r="D1" s="767"/>
      <c r="E1" s="774" t="s">
        <v>269</v>
      </c>
      <c r="F1" s="766"/>
      <c r="G1" s="329" t="s">
        <v>967</v>
      </c>
      <c r="H1" s="87"/>
      <c r="I1" s="87"/>
      <c r="J1" s="85"/>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330"/>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row>
    <row r="2" spans="1:96" ht="16.5" customHeight="1">
      <c r="A2" s="331"/>
      <c r="B2" s="768"/>
      <c r="C2" s="769"/>
      <c r="D2" s="770"/>
      <c r="E2" s="771"/>
      <c r="F2" s="772"/>
      <c r="G2" s="329" t="s">
        <v>968</v>
      </c>
      <c r="H2" s="87"/>
      <c r="I2" s="87"/>
      <c r="J2" s="85"/>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330"/>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row>
    <row r="3" spans="1:96" ht="13.5" customHeight="1">
      <c r="A3" s="331"/>
      <c r="B3" s="768"/>
      <c r="C3" s="769"/>
      <c r="D3" s="770"/>
      <c r="E3" s="774" t="s">
        <v>748</v>
      </c>
      <c r="F3" s="766"/>
      <c r="G3" s="775" t="s">
        <v>969</v>
      </c>
      <c r="H3" s="87"/>
      <c r="I3" s="87"/>
      <c r="J3" s="85"/>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330"/>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row>
    <row r="4" spans="1:96" ht="13.5" customHeight="1">
      <c r="A4" s="331"/>
      <c r="B4" s="771"/>
      <c r="C4" s="772"/>
      <c r="D4" s="773"/>
      <c r="E4" s="771"/>
      <c r="F4" s="772"/>
      <c r="G4" s="776"/>
      <c r="H4" s="87"/>
      <c r="I4" s="87"/>
      <c r="J4" s="85"/>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330"/>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row>
    <row r="5" spans="1:96" ht="16.5" customHeight="1">
      <c r="A5" s="332" t="s">
        <v>970</v>
      </c>
      <c r="B5" s="169"/>
      <c r="C5" s="169"/>
      <c r="D5" s="169"/>
      <c r="E5" s="169"/>
      <c r="F5" s="169"/>
      <c r="G5" s="87"/>
      <c r="H5" s="330"/>
      <c r="I5" s="330"/>
      <c r="J5" s="85"/>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330"/>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row>
    <row r="6" spans="1:96" ht="55.5" customHeight="1">
      <c r="A6" s="777" t="s">
        <v>747</v>
      </c>
      <c r="B6" s="778"/>
      <c r="C6" s="778"/>
      <c r="D6" s="778"/>
      <c r="E6" s="778"/>
      <c r="F6" s="778"/>
      <c r="G6" s="778"/>
      <c r="H6" s="778"/>
      <c r="I6" s="778"/>
      <c r="J6" s="779"/>
      <c r="K6" s="777" t="s">
        <v>746</v>
      </c>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9"/>
      <c r="AK6" s="777" t="s">
        <v>745</v>
      </c>
      <c r="AL6" s="778"/>
      <c r="AM6" s="778"/>
      <c r="AN6" s="778"/>
      <c r="AO6" s="778"/>
      <c r="AP6" s="778"/>
      <c r="AQ6" s="778"/>
      <c r="AR6" s="778"/>
      <c r="AS6" s="778"/>
      <c r="AT6" s="778"/>
      <c r="AU6" s="778"/>
      <c r="AV6" s="778"/>
      <c r="AW6" s="778"/>
      <c r="AX6" s="778"/>
      <c r="AY6" s="778"/>
      <c r="AZ6" s="778"/>
      <c r="BA6" s="778"/>
      <c r="BB6" s="778"/>
      <c r="BC6" s="333"/>
      <c r="BD6" s="333"/>
      <c r="BE6" s="333"/>
      <c r="BF6" s="333"/>
      <c r="BG6" s="333"/>
      <c r="BH6" s="792"/>
      <c r="BI6" s="778"/>
      <c r="BJ6" s="778"/>
      <c r="BK6" s="778"/>
      <c r="BL6" s="778"/>
      <c r="BM6" s="778"/>
      <c r="BN6" s="779"/>
      <c r="BO6" s="333"/>
      <c r="BP6" s="333"/>
      <c r="BQ6" s="777" t="s">
        <v>744</v>
      </c>
      <c r="BR6" s="778"/>
      <c r="BS6" s="778"/>
      <c r="BT6" s="778"/>
      <c r="BU6" s="778"/>
      <c r="BV6" s="778"/>
      <c r="BW6" s="778"/>
      <c r="BX6" s="779"/>
      <c r="BY6" s="87"/>
      <c r="BZ6" s="87"/>
      <c r="CA6" s="87"/>
      <c r="CB6" s="87"/>
      <c r="CC6" s="87"/>
      <c r="CD6" s="87"/>
      <c r="CE6" s="87"/>
      <c r="CF6" s="87"/>
      <c r="CG6" s="87"/>
      <c r="CH6" s="87"/>
      <c r="CI6" s="87"/>
      <c r="CJ6" s="87"/>
      <c r="CK6" s="87"/>
      <c r="CL6" s="87"/>
      <c r="CM6" s="87"/>
      <c r="CN6" s="87"/>
      <c r="CO6" s="87"/>
      <c r="CP6" s="87"/>
      <c r="CQ6" s="87"/>
      <c r="CR6" s="87"/>
    </row>
    <row r="7" spans="1:96" ht="16.5" customHeight="1">
      <c r="A7" s="793" t="s">
        <v>743</v>
      </c>
      <c r="B7" s="780" t="s">
        <v>742</v>
      </c>
      <c r="C7" s="780" t="s">
        <v>741</v>
      </c>
      <c r="D7" s="1059" t="s">
        <v>740</v>
      </c>
      <c r="E7" s="780" t="s">
        <v>739</v>
      </c>
      <c r="F7" s="780" t="s">
        <v>738</v>
      </c>
      <c r="G7" s="780" t="s">
        <v>737</v>
      </c>
      <c r="H7" s="780" t="s">
        <v>736</v>
      </c>
      <c r="I7" s="326"/>
      <c r="J7" s="783" t="s">
        <v>735</v>
      </c>
      <c r="K7" s="780" t="s">
        <v>734</v>
      </c>
      <c r="L7" s="785" t="s">
        <v>680</v>
      </c>
      <c r="M7" s="787" t="s">
        <v>733</v>
      </c>
      <c r="N7" s="788"/>
      <c r="O7" s="788"/>
      <c r="P7" s="788"/>
      <c r="Q7" s="788"/>
      <c r="R7" s="788"/>
      <c r="S7" s="788"/>
      <c r="T7" s="788"/>
      <c r="U7" s="788"/>
      <c r="V7" s="788"/>
      <c r="W7" s="788"/>
      <c r="X7" s="788"/>
      <c r="Y7" s="788"/>
      <c r="Z7" s="788"/>
      <c r="AA7" s="788"/>
      <c r="AB7" s="788"/>
      <c r="AC7" s="788"/>
      <c r="AD7" s="788"/>
      <c r="AE7" s="789"/>
      <c r="AF7" s="790" t="s">
        <v>732</v>
      </c>
      <c r="AG7" s="780" t="s">
        <v>731</v>
      </c>
      <c r="AH7" s="780" t="s">
        <v>730</v>
      </c>
      <c r="AI7" s="780" t="s">
        <v>680</v>
      </c>
      <c r="AJ7" s="780" t="s">
        <v>729</v>
      </c>
      <c r="AK7" s="741" t="s">
        <v>728</v>
      </c>
      <c r="AL7" s="780" t="s">
        <v>727</v>
      </c>
      <c r="AM7" s="777" t="s">
        <v>726</v>
      </c>
      <c r="AN7" s="778"/>
      <c r="AO7" s="778"/>
      <c r="AP7" s="778"/>
      <c r="AQ7" s="778"/>
      <c r="AR7" s="778"/>
      <c r="AS7" s="778"/>
      <c r="AT7" s="778"/>
      <c r="AU7" s="778"/>
      <c r="AV7" s="778"/>
      <c r="AW7" s="778"/>
      <c r="AX7" s="778"/>
      <c r="AY7" s="778"/>
      <c r="AZ7" s="334"/>
      <c r="BA7" s="795" t="s">
        <v>725</v>
      </c>
      <c r="BB7" s="796"/>
      <c r="BC7" s="796"/>
      <c r="BD7" s="796"/>
      <c r="BE7" s="796"/>
      <c r="BF7" s="796"/>
      <c r="BG7" s="797"/>
      <c r="BH7" s="741" t="s">
        <v>724</v>
      </c>
      <c r="BI7" s="741" t="s">
        <v>723</v>
      </c>
      <c r="BJ7" s="234"/>
      <c r="BK7" s="741" t="s">
        <v>722</v>
      </c>
      <c r="BL7" s="741" t="s">
        <v>680</v>
      </c>
      <c r="BM7" s="741" t="s">
        <v>721</v>
      </c>
      <c r="BN7" s="741" t="s">
        <v>720</v>
      </c>
      <c r="BO7" s="794" t="s">
        <v>719</v>
      </c>
      <c r="BP7" s="794" t="s">
        <v>971</v>
      </c>
      <c r="BQ7" s="794" t="s">
        <v>718</v>
      </c>
      <c r="BR7" s="794" t="s">
        <v>717</v>
      </c>
      <c r="BS7" s="794" t="s">
        <v>716</v>
      </c>
      <c r="BT7" s="794" t="s">
        <v>715</v>
      </c>
      <c r="BU7" s="794" t="s">
        <v>714</v>
      </c>
      <c r="BV7" s="794" t="s">
        <v>713</v>
      </c>
      <c r="BW7" s="794" t="s">
        <v>712</v>
      </c>
      <c r="BX7" s="794" t="s">
        <v>711</v>
      </c>
      <c r="BY7" s="87"/>
      <c r="BZ7" s="87"/>
      <c r="CA7" s="87"/>
      <c r="CB7" s="87"/>
      <c r="CC7" s="87"/>
      <c r="CD7" s="87"/>
      <c r="CE7" s="87"/>
      <c r="CF7" s="87"/>
      <c r="CG7" s="87"/>
      <c r="CH7" s="87"/>
      <c r="CI7" s="87"/>
      <c r="CJ7" s="87"/>
      <c r="CK7" s="87"/>
      <c r="CL7" s="87"/>
      <c r="CM7" s="87"/>
      <c r="CN7" s="87"/>
      <c r="CO7" s="87"/>
      <c r="CP7" s="87"/>
      <c r="CQ7" s="87"/>
      <c r="CR7" s="87"/>
    </row>
    <row r="8" spans="1:96" ht="87.75" customHeight="1">
      <c r="A8" s="781"/>
      <c r="B8" s="781"/>
      <c r="C8" s="781"/>
      <c r="D8" s="781"/>
      <c r="E8" s="781"/>
      <c r="F8" s="781"/>
      <c r="G8" s="781"/>
      <c r="H8" s="781"/>
      <c r="I8" s="335" t="s">
        <v>710</v>
      </c>
      <c r="J8" s="784"/>
      <c r="K8" s="781"/>
      <c r="L8" s="786"/>
      <c r="M8" s="336" t="s">
        <v>709</v>
      </c>
      <c r="N8" s="336" t="s">
        <v>708</v>
      </c>
      <c r="O8" s="336" t="s">
        <v>707</v>
      </c>
      <c r="P8" s="336" t="s">
        <v>706</v>
      </c>
      <c r="Q8" s="336" t="s">
        <v>705</v>
      </c>
      <c r="R8" s="336" t="s">
        <v>704</v>
      </c>
      <c r="S8" s="336" t="s">
        <v>703</v>
      </c>
      <c r="T8" s="336" t="s">
        <v>702</v>
      </c>
      <c r="U8" s="336" t="s">
        <v>701</v>
      </c>
      <c r="V8" s="336" t="s">
        <v>700</v>
      </c>
      <c r="W8" s="336" t="s">
        <v>699</v>
      </c>
      <c r="X8" s="336" t="s">
        <v>698</v>
      </c>
      <c r="Y8" s="336" t="s">
        <v>697</v>
      </c>
      <c r="Z8" s="336" t="s">
        <v>696</v>
      </c>
      <c r="AA8" s="336" t="s">
        <v>695</v>
      </c>
      <c r="AB8" s="336" t="s">
        <v>694</v>
      </c>
      <c r="AC8" s="336" t="s">
        <v>693</v>
      </c>
      <c r="AD8" s="336" t="s">
        <v>692</v>
      </c>
      <c r="AE8" s="336" t="s">
        <v>691</v>
      </c>
      <c r="AF8" s="791"/>
      <c r="AG8" s="781"/>
      <c r="AH8" s="781"/>
      <c r="AI8" s="781"/>
      <c r="AJ8" s="781"/>
      <c r="AK8" s="781"/>
      <c r="AL8" s="781"/>
      <c r="AM8" s="337" t="s">
        <v>690</v>
      </c>
      <c r="AN8" s="337" t="s">
        <v>688</v>
      </c>
      <c r="AO8" s="337" t="s">
        <v>689</v>
      </c>
      <c r="AP8" s="337" t="s">
        <v>688</v>
      </c>
      <c r="AQ8" s="337">
        <v>2</v>
      </c>
      <c r="AR8" s="337" t="s">
        <v>688</v>
      </c>
      <c r="AS8" s="338">
        <v>3</v>
      </c>
      <c r="AT8" s="337" t="s">
        <v>688</v>
      </c>
      <c r="AU8" s="338">
        <v>4</v>
      </c>
      <c r="AV8" s="337" t="s">
        <v>688</v>
      </c>
      <c r="AW8" s="338">
        <v>5</v>
      </c>
      <c r="AX8" s="337" t="s">
        <v>688</v>
      </c>
      <c r="AY8" s="338">
        <v>6</v>
      </c>
      <c r="AZ8" s="337" t="s">
        <v>688</v>
      </c>
      <c r="BA8" s="339" t="s">
        <v>687</v>
      </c>
      <c r="BB8" s="339" t="s">
        <v>686</v>
      </c>
      <c r="BC8" s="327" t="s">
        <v>685</v>
      </c>
      <c r="BD8" s="327" t="s">
        <v>684</v>
      </c>
      <c r="BE8" s="327" t="s">
        <v>683</v>
      </c>
      <c r="BF8" s="327" t="s">
        <v>682</v>
      </c>
      <c r="BG8" s="327" t="s">
        <v>681</v>
      </c>
      <c r="BH8" s="781"/>
      <c r="BI8" s="781"/>
      <c r="BJ8" s="327" t="s">
        <v>680</v>
      </c>
      <c r="BK8" s="781"/>
      <c r="BL8" s="781"/>
      <c r="BM8" s="781"/>
      <c r="BN8" s="781"/>
      <c r="BO8" s="1058"/>
      <c r="BP8" s="1058"/>
      <c r="BQ8" s="1058"/>
      <c r="BR8" s="1058"/>
      <c r="BS8" s="1058"/>
      <c r="BT8" s="1058"/>
      <c r="BU8" s="1058"/>
      <c r="BV8" s="1058"/>
      <c r="BW8" s="781"/>
      <c r="BX8" s="781"/>
      <c r="BY8" s="340"/>
      <c r="BZ8" s="340"/>
      <c r="CA8" s="340"/>
      <c r="CB8" s="340"/>
      <c r="CC8" s="340"/>
      <c r="CD8" s="340"/>
      <c r="CE8" s="340"/>
      <c r="CF8" s="340"/>
      <c r="CG8" s="340"/>
      <c r="CH8" s="340"/>
      <c r="CI8" s="340"/>
      <c r="CJ8" s="340"/>
      <c r="CK8" s="340"/>
      <c r="CL8" s="340"/>
      <c r="CM8" s="340"/>
      <c r="CN8" s="340"/>
      <c r="CO8" s="340"/>
      <c r="CP8" s="340"/>
      <c r="CQ8" s="340"/>
      <c r="CR8" s="340"/>
    </row>
    <row r="9" spans="1:96" ht="129" customHeight="1">
      <c r="A9" s="759">
        <v>1</v>
      </c>
      <c r="B9" s="759" t="s">
        <v>673</v>
      </c>
      <c r="C9" s="759" t="s">
        <v>672</v>
      </c>
      <c r="D9" s="759" t="s">
        <v>671</v>
      </c>
      <c r="E9" s="70" t="s">
        <v>670</v>
      </c>
      <c r="F9" s="70" t="s">
        <v>679</v>
      </c>
      <c r="G9" s="759" t="s">
        <v>678</v>
      </c>
      <c r="H9" s="759" t="s">
        <v>317</v>
      </c>
      <c r="I9" s="71" t="s">
        <v>301</v>
      </c>
      <c r="J9" s="759">
        <v>4</v>
      </c>
      <c r="K9" s="780" t="str">
        <f>IF(J9&lt;=0,"",IF(J9=1,"Rara vez",IF(J9=2,"Improbable",IF(J9=3,"Posible",IF(J9=4,"Probable",IF(J9=5,"Casi Seguro"))))))</f>
        <v>Probable</v>
      </c>
      <c r="L9" s="782">
        <f>IF(K9="","",IF(K9="Rara vez",0.2,IF(K9="Improbable",0.4,IF(K9="Posible",0.6,IF(K9="Probable",0.8,IF(K9="Casi seguro",1,))))))</f>
        <v>0.8</v>
      </c>
      <c r="M9" s="782" t="s">
        <v>286</v>
      </c>
      <c r="N9" s="782" t="s">
        <v>286</v>
      </c>
      <c r="O9" s="782" t="s">
        <v>286</v>
      </c>
      <c r="P9" s="782" t="s">
        <v>286</v>
      </c>
      <c r="Q9" s="782" t="s">
        <v>286</v>
      </c>
      <c r="R9" s="782" t="s">
        <v>285</v>
      </c>
      <c r="S9" s="782" t="s">
        <v>285</v>
      </c>
      <c r="T9" s="782" t="s">
        <v>285</v>
      </c>
      <c r="U9" s="782" t="s">
        <v>285</v>
      </c>
      <c r="V9" s="782" t="s">
        <v>286</v>
      </c>
      <c r="W9" s="782" t="s">
        <v>286</v>
      </c>
      <c r="X9" s="782" t="s">
        <v>286</v>
      </c>
      <c r="Y9" s="782" t="s">
        <v>286</v>
      </c>
      <c r="Z9" s="782" t="s">
        <v>286</v>
      </c>
      <c r="AA9" s="782" t="s">
        <v>286</v>
      </c>
      <c r="AB9" s="782" t="s">
        <v>285</v>
      </c>
      <c r="AC9" s="782" t="s">
        <v>286</v>
      </c>
      <c r="AD9" s="782" t="s">
        <v>285</v>
      </c>
      <c r="AE9" s="782" t="s">
        <v>285</v>
      </c>
      <c r="AF9" s="801">
        <f>IF(AB9="Si","19",COUNTIF(M9:AE10,"si"))</f>
        <v>12</v>
      </c>
      <c r="AG9" s="72">
        <f t="shared" ref="AG9:AG41" si="0">VALUE(IF(AF9&lt;=5,5,IF(AND(AF9&gt;5,AF9&lt;=11),10,IF(AF9&gt;11,20,0))))</f>
        <v>20</v>
      </c>
      <c r="AH9" s="780" t="str">
        <f>IF(AG9=5,"Moderado",IF(AG9=10,"Mayor",IF(AG9=20,"Catastrófico",0)))</f>
        <v>Catastrófico</v>
      </c>
      <c r="AI9" s="782">
        <f>IF(AH9="","",IF(AH9="Moderado",0.6,IF(AH9="Mayor",0.8,IF(AH9="Catastrófico",1,))))</f>
        <v>1</v>
      </c>
      <c r="AJ9" s="780"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73">
        <v>1</v>
      </c>
      <c r="AL9" s="74" t="s">
        <v>838</v>
      </c>
      <c r="AM9" s="75" t="s">
        <v>283</v>
      </c>
      <c r="AN9" s="75">
        <f t="shared" ref="AN9:AN18" si="1">IF(AM9="","",IF(AM9="Asignado",15,IF(AM9="No asignado",0,)))</f>
        <v>15</v>
      </c>
      <c r="AO9" s="75" t="s">
        <v>282</v>
      </c>
      <c r="AP9" s="75">
        <f t="shared" ref="AP9:AP18" si="2">IF(AO9="","",IF(AO9="Adecuado",15,IF(AO9="Inadecuado",0,)))</f>
        <v>15</v>
      </c>
      <c r="AQ9" s="75" t="s">
        <v>281</v>
      </c>
      <c r="AR9" s="75">
        <f t="shared" ref="AR9:AR18" si="3">IF(AQ9="","",IF(AQ9="Oportuna",15,IF(AQ9="Inoportuna",0,)))</f>
        <v>15</v>
      </c>
      <c r="AS9" s="75" t="s">
        <v>315</v>
      </c>
      <c r="AT9" s="75">
        <f t="shared" ref="AT9:AT18" si="4">IF(AS9="","",IF(AS9="Prevenir",15,IF(AS9="Detectar",10,IF(AS9="No es un control",0,))))</f>
        <v>10</v>
      </c>
      <c r="AU9" s="75" t="s">
        <v>279</v>
      </c>
      <c r="AV9" s="75">
        <f t="shared" ref="AV9:AV18" si="5">IF(AU9="","",IF(AU9="Confiable",15,IF(AU9="No confiable",0,)))</f>
        <v>15</v>
      </c>
      <c r="AW9" s="75" t="s">
        <v>278</v>
      </c>
      <c r="AX9" s="75">
        <f t="shared" ref="AX9:AX18" si="6">IF(AW9="","",IF(AW9="Se investigan y  resuelven oportunamente",15,IF(AW9="No se investigan y resuelven oportunamente",0,)))</f>
        <v>15</v>
      </c>
      <c r="AY9" s="75" t="s">
        <v>277</v>
      </c>
      <c r="AZ9" s="75">
        <f t="shared" ref="AZ9:AZ18" si="7">IF(AY9="","",IF(AY9="Completa",15,IF(AY9="Incompleta",10,IF(AY9="No existe",0,))))</f>
        <v>15</v>
      </c>
      <c r="BA9" s="76">
        <f t="shared" ref="BA9:BA15" si="8">SUM(AN9,AP9,AR9,AT9,AV9,AX9,AZ9)</f>
        <v>100</v>
      </c>
      <c r="BB9" s="75" t="str">
        <f t="shared" ref="BB9:BB15" si="9">IF(BA9&gt;=96,"Fuerte",IF(AND(BA9&gt;=86, BA9&lt;96),"Moderado",IF(BA9&lt;86,"Débil")))</f>
        <v>Fuerte</v>
      </c>
      <c r="BC9" s="75" t="s">
        <v>276</v>
      </c>
      <c r="BD9" s="75">
        <f t="shared" ref="BD9:BD15" si="10">VALUE(IF(OR(AND(BB9="Fuerte",BC9="Fuerte")),"100",IF(OR(AND(BB9="Fuerte",BC9="Moderado"),AND(BB9="Moderado",BC9="Fuerte"),AND(BB9="Moderado",BC9="Moderado")),"50",IF(OR(AND(BB9="Fuerte",BC9="Débil"),AND(BB9="Moderado",BC9="Débil"),AND(BB9="Débil",BC9="Fuerte"),AND(BB9="Débil",BC9="Moderado"),AND(BB9="Débil",BC9="Débil")),"0",))))</f>
        <v>100</v>
      </c>
      <c r="BE9" s="77" t="str">
        <f t="shared" ref="BE9:BE15" si="11">IF(BD9=100,"Fuerte",IF(BD9=50,"Moderado",IF(BD9=0,"Débil")))</f>
        <v>Fuerte</v>
      </c>
      <c r="BF9" s="800">
        <f>AVERAGE(BD9:BD11)</f>
        <v>100</v>
      </c>
      <c r="BG9" s="800" t="str">
        <f>IF(BF9=100,"Fuerte",IF(AND(BF9&lt;=99, BF9&gt;=50),"Moderado",IF(BF9&lt;50,"Débil")))</f>
        <v>Fuerte</v>
      </c>
      <c r="BH9" s="798">
        <f>IF(BG9="Fuerte",(J9-2),IF(BG9="Moderado",(J9-1), IF(BG9="Débil",((J9-0)))))</f>
        <v>2</v>
      </c>
      <c r="BI9" s="798" t="str">
        <f>IF(BH9&lt;=0,"Rara vez",IF(BH9=1,"Rara vez",IF(BH9=2,"Improbable",IF(BH9=3,"Posible",IF(BH9=4,"Probable",IF(BH9=5,"Casi Seguro"))))))</f>
        <v>Improbable</v>
      </c>
      <c r="BJ9" s="799">
        <f>IF(BI9="","",IF(BI9="Rara vez",0.2,IF(BI9="Improbable",0.4,IF(BI9="Posible",0.6,IF(BI9="Probable",0.8,IF(BI9="Casi seguro",1,))))))</f>
        <v>0.4</v>
      </c>
      <c r="BK9" s="798" t="str">
        <f>IFERROR(IF(AG9=5,"Moderado",IF(AG9=10,"Mayor",IF(AG9=20,"Catastrófico",0))),"")</f>
        <v>Catastrófico</v>
      </c>
      <c r="BL9" s="799">
        <f>IF(AH9="","",IF(AH9="Moderado",0.6,IF(AH9="Mayor",0.8,IF(AH9="Catastrófico",1,))))</f>
        <v>1</v>
      </c>
      <c r="BM9" s="798"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77"/>
      <c r="BO9" s="78" t="s">
        <v>677</v>
      </c>
      <c r="BP9" s="79" t="s">
        <v>677</v>
      </c>
      <c r="BQ9" s="80" t="s">
        <v>839</v>
      </c>
      <c r="BR9" s="80" t="s">
        <v>840</v>
      </c>
      <c r="BS9" s="80" t="s">
        <v>664</v>
      </c>
      <c r="BT9" s="81" t="s">
        <v>841</v>
      </c>
      <c r="BU9" s="82">
        <v>45413</v>
      </c>
      <c r="BV9" s="82">
        <v>45657</v>
      </c>
      <c r="BW9" s="83"/>
      <c r="BX9" s="84"/>
      <c r="BY9" s="85"/>
      <c r="BZ9" s="85"/>
      <c r="CA9" s="85"/>
      <c r="CB9" s="85"/>
      <c r="CC9" s="85"/>
      <c r="CD9" s="85"/>
      <c r="CE9" s="85"/>
      <c r="CF9" s="85"/>
      <c r="CG9" s="85"/>
      <c r="CH9" s="85"/>
      <c r="CI9" s="85"/>
      <c r="CJ9" s="85"/>
      <c r="CK9" s="85"/>
      <c r="CL9" s="85"/>
      <c r="CM9" s="85"/>
      <c r="CN9" s="85"/>
      <c r="CO9" s="85"/>
      <c r="CP9" s="85"/>
      <c r="CQ9" s="85"/>
      <c r="CR9" s="85"/>
    </row>
    <row r="10" spans="1:96" ht="125.25" customHeight="1">
      <c r="A10" s="743"/>
      <c r="B10" s="743"/>
      <c r="C10" s="743"/>
      <c r="D10" s="743"/>
      <c r="E10" s="86"/>
      <c r="F10" s="86"/>
      <c r="G10" s="743"/>
      <c r="H10" s="743"/>
      <c r="I10" s="71" t="s">
        <v>295</v>
      </c>
      <c r="J10" s="764"/>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2">
        <f t="shared" si="0"/>
        <v>5</v>
      </c>
      <c r="AH10" s="743"/>
      <c r="AI10" s="743"/>
      <c r="AJ10" s="743"/>
      <c r="AK10" s="73">
        <v>2</v>
      </c>
      <c r="AL10" s="74" t="s">
        <v>842</v>
      </c>
      <c r="AM10" s="75" t="s">
        <v>283</v>
      </c>
      <c r="AN10" s="75">
        <f t="shared" si="1"/>
        <v>15</v>
      </c>
      <c r="AO10" s="75" t="s">
        <v>282</v>
      </c>
      <c r="AP10" s="75">
        <f t="shared" si="2"/>
        <v>15</v>
      </c>
      <c r="AQ10" s="75" t="s">
        <v>281</v>
      </c>
      <c r="AR10" s="75">
        <f t="shared" si="3"/>
        <v>15</v>
      </c>
      <c r="AS10" s="75" t="s">
        <v>315</v>
      </c>
      <c r="AT10" s="75">
        <f t="shared" si="4"/>
        <v>10</v>
      </c>
      <c r="AU10" s="75" t="s">
        <v>279</v>
      </c>
      <c r="AV10" s="75">
        <f t="shared" si="5"/>
        <v>15</v>
      </c>
      <c r="AW10" s="75" t="s">
        <v>278</v>
      </c>
      <c r="AX10" s="75">
        <f t="shared" si="6"/>
        <v>15</v>
      </c>
      <c r="AY10" s="75" t="s">
        <v>277</v>
      </c>
      <c r="AZ10" s="75">
        <f t="shared" si="7"/>
        <v>15</v>
      </c>
      <c r="BA10" s="76">
        <f t="shared" si="8"/>
        <v>100</v>
      </c>
      <c r="BB10" s="75" t="str">
        <f t="shared" si="9"/>
        <v>Fuerte</v>
      </c>
      <c r="BC10" s="75" t="s">
        <v>276</v>
      </c>
      <c r="BD10" s="75">
        <f t="shared" si="10"/>
        <v>100</v>
      </c>
      <c r="BE10" s="77" t="str">
        <f t="shared" si="11"/>
        <v>Fuerte</v>
      </c>
      <c r="BF10" s="743"/>
      <c r="BG10" s="743"/>
      <c r="BH10" s="743"/>
      <c r="BI10" s="743"/>
      <c r="BJ10" s="743"/>
      <c r="BK10" s="743"/>
      <c r="BL10" s="743"/>
      <c r="BM10" s="743"/>
      <c r="BN10" s="77"/>
      <c r="BO10" s="78" t="s">
        <v>676</v>
      </c>
      <c r="BP10" s="79" t="s">
        <v>843</v>
      </c>
      <c r="BQ10" s="80" t="s">
        <v>839</v>
      </c>
      <c r="BR10" s="80" t="s">
        <v>840</v>
      </c>
      <c r="BS10" s="80" t="s">
        <v>664</v>
      </c>
      <c r="BT10" s="81" t="s">
        <v>841</v>
      </c>
      <c r="BU10" s="82">
        <v>45413</v>
      </c>
      <c r="BV10" s="82">
        <v>45657</v>
      </c>
      <c r="BW10" s="83"/>
      <c r="BX10" s="84"/>
      <c r="BY10" s="87"/>
      <c r="BZ10" s="87"/>
      <c r="CA10" s="87"/>
      <c r="CB10" s="87"/>
      <c r="CC10" s="87"/>
      <c r="CD10" s="87"/>
      <c r="CE10" s="87"/>
      <c r="CF10" s="87"/>
      <c r="CG10" s="87"/>
      <c r="CH10" s="87"/>
      <c r="CI10" s="87"/>
      <c r="CJ10" s="87"/>
      <c r="CK10" s="87"/>
      <c r="CL10" s="87"/>
      <c r="CM10" s="87"/>
      <c r="CN10" s="87"/>
      <c r="CO10" s="87"/>
      <c r="CP10" s="87"/>
      <c r="CQ10" s="87"/>
      <c r="CR10" s="87"/>
    </row>
    <row r="11" spans="1:96" ht="103.5" customHeight="1">
      <c r="A11" s="743"/>
      <c r="B11" s="743"/>
      <c r="C11" s="743"/>
      <c r="D11" s="743"/>
      <c r="E11" s="86"/>
      <c r="F11" s="86"/>
      <c r="G11" s="743"/>
      <c r="H11" s="743"/>
      <c r="I11" s="71" t="s">
        <v>296</v>
      </c>
      <c r="J11" s="764"/>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2">
        <f t="shared" si="0"/>
        <v>5</v>
      </c>
      <c r="AH11" s="743"/>
      <c r="AI11" s="743"/>
      <c r="AJ11" s="743"/>
      <c r="AK11" s="73">
        <v>3</v>
      </c>
      <c r="AL11" s="74" t="s">
        <v>844</v>
      </c>
      <c r="AM11" s="75" t="s">
        <v>283</v>
      </c>
      <c r="AN11" s="75">
        <f t="shared" si="1"/>
        <v>15</v>
      </c>
      <c r="AO11" s="75" t="s">
        <v>282</v>
      </c>
      <c r="AP11" s="75">
        <f t="shared" si="2"/>
        <v>15</v>
      </c>
      <c r="AQ11" s="75" t="s">
        <v>281</v>
      </c>
      <c r="AR11" s="75">
        <f t="shared" si="3"/>
        <v>15</v>
      </c>
      <c r="AS11" s="75" t="s">
        <v>315</v>
      </c>
      <c r="AT11" s="75">
        <f t="shared" si="4"/>
        <v>10</v>
      </c>
      <c r="AU11" s="75" t="s">
        <v>279</v>
      </c>
      <c r="AV11" s="75">
        <f t="shared" si="5"/>
        <v>15</v>
      </c>
      <c r="AW11" s="75" t="s">
        <v>278</v>
      </c>
      <c r="AX11" s="75">
        <f t="shared" si="6"/>
        <v>15</v>
      </c>
      <c r="AY11" s="75" t="s">
        <v>277</v>
      </c>
      <c r="AZ11" s="75">
        <f t="shared" si="7"/>
        <v>15</v>
      </c>
      <c r="BA11" s="76">
        <f t="shared" si="8"/>
        <v>100</v>
      </c>
      <c r="BB11" s="75" t="str">
        <f t="shared" si="9"/>
        <v>Fuerte</v>
      </c>
      <c r="BC11" s="75" t="s">
        <v>276</v>
      </c>
      <c r="BD11" s="75">
        <f t="shared" si="10"/>
        <v>100</v>
      </c>
      <c r="BE11" s="77" t="str">
        <f t="shared" si="11"/>
        <v>Fuerte</v>
      </c>
      <c r="BF11" s="743"/>
      <c r="BG11" s="743"/>
      <c r="BH11" s="743"/>
      <c r="BI11" s="743"/>
      <c r="BJ11" s="743"/>
      <c r="BK11" s="743"/>
      <c r="BL11" s="743"/>
      <c r="BM11" s="743"/>
      <c r="BN11" s="77"/>
      <c r="BO11" s="78" t="s">
        <v>845</v>
      </c>
      <c r="BP11" s="78" t="s">
        <v>846</v>
      </c>
      <c r="BQ11" s="80" t="s">
        <v>847</v>
      </c>
      <c r="BR11" s="80" t="s">
        <v>675</v>
      </c>
      <c r="BS11" s="81" t="s">
        <v>674</v>
      </c>
      <c r="BT11" s="81" t="s">
        <v>841</v>
      </c>
      <c r="BU11" s="82">
        <v>45413</v>
      </c>
      <c r="BV11" s="82">
        <v>45657</v>
      </c>
      <c r="BW11" s="83"/>
      <c r="BX11" s="84"/>
      <c r="BY11" s="87"/>
      <c r="BZ11" s="87"/>
      <c r="CA11" s="87"/>
      <c r="CB11" s="87"/>
      <c r="CC11" s="87"/>
      <c r="CD11" s="87"/>
      <c r="CE11" s="87"/>
      <c r="CF11" s="87"/>
      <c r="CG11" s="87"/>
      <c r="CH11" s="87"/>
      <c r="CI11" s="87"/>
      <c r="CJ11" s="87"/>
      <c r="CK11" s="87"/>
      <c r="CL11" s="87"/>
      <c r="CM11" s="87"/>
      <c r="CN11" s="87"/>
      <c r="CO11" s="87"/>
      <c r="CP11" s="87"/>
      <c r="CQ11" s="87"/>
      <c r="CR11" s="87"/>
    </row>
    <row r="12" spans="1:96" ht="78.75" customHeight="1">
      <c r="A12" s="759">
        <v>2</v>
      </c>
      <c r="B12" s="759" t="s">
        <v>673</v>
      </c>
      <c r="C12" s="759" t="s">
        <v>672</v>
      </c>
      <c r="D12" s="759" t="s">
        <v>671</v>
      </c>
      <c r="E12" s="88" t="s">
        <v>670</v>
      </c>
      <c r="F12" s="88" t="s">
        <v>669</v>
      </c>
      <c r="G12" s="759" t="s">
        <v>668</v>
      </c>
      <c r="H12" s="759" t="s">
        <v>317</v>
      </c>
      <c r="I12" s="89" t="s">
        <v>301</v>
      </c>
      <c r="J12" s="759">
        <v>3</v>
      </c>
      <c r="K12" s="780" t="str">
        <f>IF(J12&lt;=0,"",IF(J12=1,"Rara vez",IF(J12=2,"Improbable",IF(J12=3,"Posible",IF(J12=4,"Probable",IF(J12=5,"Casi Seguro"))))))</f>
        <v>Posible</v>
      </c>
      <c r="L12" s="782">
        <f>IF(K12="","",IF(K12="Rara vez",0.2,IF(K12="Improbable",0.4,IF(K12="Posible",0.6,IF(K12="Probable",0.8,IF(K12="Casi seguro",1,))))))</f>
        <v>0.6</v>
      </c>
      <c r="M12" s="782" t="s">
        <v>286</v>
      </c>
      <c r="N12" s="782" t="s">
        <v>286</v>
      </c>
      <c r="O12" s="782" t="s">
        <v>286</v>
      </c>
      <c r="P12" s="782" t="s">
        <v>286</v>
      </c>
      <c r="Q12" s="782" t="s">
        <v>286</v>
      </c>
      <c r="R12" s="782" t="s">
        <v>286</v>
      </c>
      <c r="S12" s="782" t="s">
        <v>285</v>
      </c>
      <c r="T12" s="782" t="s">
        <v>285</v>
      </c>
      <c r="U12" s="782" t="s">
        <v>285</v>
      </c>
      <c r="V12" s="782" t="s">
        <v>286</v>
      </c>
      <c r="W12" s="782" t="s">
        <v>286</v>
      </c>
      <c r="X12" s="782" t="s">
        <v>286</v>
      </c>
      <c r="Y12" s="782" t="s">
        <v>286</v>
      </c>
      <c r="Z12" s="782" t="s">
        <v>286</v>
      </c>
      <c r="AA12" s="782" t="s">
        <v>286</v>
      </c>
      <c r="AB12" s="782" t="s">
        <v>285</v>
      </c>
      <c r="AC12" s="782" t="s">
        <v>286</v>
      </c>
      <c r="AD12" s="782" t="s">
        <v>285</v>
      </c>
      <c r="AE12" s="782" t="s">
        <v>285</v>
      </c>
      <c r="AF12" s="801">
        <f>IF(AB12="Si","19",COUNTIF(M12:AE13,"si"))</f>
        <v>13</v>
      </c>
      <c r="AG12" s="72">
        <f t="shared" si="0"/>
        <v>20</v>
      </c>
      <c r="AH12" s="780" t="str">
        <f>IF(AG12=5,"Moderado",IF(AG12=10,"Mayor",IF(AG12=20,"Catastrófico",0)))</f>
        <v>Catastrófico</v>
      </c>
      <c r="AI12" s="782">
        <f>IF(AH12="","",IF(AH12="Leve",0.2,IF(AH12="Menor",0.4,IF(AH12="Moderado",0.6,IF(AH12="Mayor",0.8,IF(AH12="Catastrófico",1,))))))</f>
        <v>1</v>
      </c>
      <c r="AJ12" s="759"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73">
        <v>1</v>
      </c>
      <c r="AL12" s="90" t="s">
        <v>848</v>
      </c>
      <c r="AM12" s="75" t="s">
        <v>283</v>
      </c>
      <c r="AN12" s="75">
        <f t="shared" si="1"/>
        <v>15</v>
      </c>
      <c r="AO12" s="75" t="s">
        <v>282</v>
      </c>
      <c r="AP12" s="75">
        <f t="shared" si="2"/>
        <v>15</v>
      </c>
      <c r="AQ12" s="75" t="s">
        <v>281</v>
      </c>
      <c r="AR12" s="75">
        <f t="shared" si="3"/>
        <v>15</v>
      </c>
      <c r="AS12" s="75" t="s">
        <v>280</v>
      </c>
      <c r="AT12" s="75">
        <f t="shared" si="4"/>
        <v>15</v>
      </c>
      <c r="AU12" s="75" t="s">
        <v>279</v>
      </c>
      <c r="AV12" s="75">
        <f t="shared" si="5"/>
        <v>15</v>
      </c>
      <c r="AW12" s="75" t="s">
        <v>278</v>
      </c>
      <c r="AX12" s="75">
        <f t="shared" si="6"/>
        <v>15</v>
      </c>
      <c r="AY12" s="75" t="s">
        <v>277</v>
      </c>
      <c r="AZ12" s="75">
        <f t="shared" si="7"/>
        <v>15</v>
      </c>
      <c r="BA12" s="76">
        <f t="shared" si="8"/>
        <v>105</v>
      </c>
      <c r="BB12" s="75" t="str">
        <f t="shared" si="9"/>
        <v>Fuerte</v>
      </c>
      <c r="BC12" s="75" t="s">
        <v>276</v>
      </c>
      <c r="BD12" s="75">
        <f t="shared" si="10"/>
        <v>100</v>
      </c>
      <c r="BE12" s="77" t="str">
        <f t="shared" si="11"/>
        <v>Fuerte</v>
      </c>
      <c r="BF12" s="800">
        <f>AVERAGE(BD12:BD14)</f>
        <v>100</v>
      </c>
      <c r="BG12" s="800" t="str">
        <f>IF(BF12=100,"Fuerte",IF(AND(BF12&lt;=99, BF12&gt;=50),"Moderado",IF(BF12&lt;50,"Débil")))</f>
        <v>Fuerte</v>
      </c>
      <c r="BH12" s="798">
        <f>IF(BG12="Fuerte",(J12-2),IF(BG12="Moderado",(J12-1), IF(BG12="Débil",((J12-0)))))</f>
        <v>1</v>
      </c>
      <c r="BI12" s="798" t="str">
        <f>IF(BH12&lt;=0,"Rara vez",IF(BH12=1,"Rara vez",IF(BH12=2,"Improbable",IF(BH12=3,"Posible",IF(BH12=4,"Probable",IF(BH12=5,"Casi Seguro"))))))</f>
        <v>Rara vez</v>
      </c>
      <c r="BJ12" s="799">
        <f>IF(BI12="","",IF(BI12="Rara vez",0.2,IF(BI12="Improbable",0.4,IF(BI12="Posible",0.6,IF(BI12="Probable",0.8,IF(BI12="Casi seguro",1,))))))</f>
        <v>0.2</v>
      </c>
      <c r="BK12" s="798" t="str">
        <f>IFERROR(IF(AG12=5,"Moderado",IF(AG12=10,"Mayor",IF(AG12=20,"Catastrófico",0))),"")</f>
        <v>Catastrófico</v>
      </c>
      <c r="BL12" s="799">
        <f>IF(AH12="","",IF(AH12="Moderado",0.6,IF(AH12="Mayor",0.8,IF(AH12="Catastrófico",1,))))</f>
        <v>1</v>
      </c>
      <c r="BM12" s="798" t="str">
        <f>IF(OR(AND(KBI12="Rara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77"/>
      <c r="BO12" s="78" t="s">
        <v>667</v>
      </c>
      <c r="BP12" s="79" t="s">
        <v>849</v>
      </c>
      <c r="BQ12" s="80" t="s">
        <v>839</v>
      </c>
      <c r="BR12" s="91" t="s">
        <v>850</v>
      </c>
      <c r="BS12" s="80" t="s">
        <v>664</v>
      </c>
      <c r="BT12" s="81" t="s">
        <v>841</v>
      </c>
      <c r="BU12" s="82">
        <v>45413</v>
      </c>
      <c r="BV12" s="82">
        <v>45657</v>
      </c>
      <c r="BW12" s="83"/>
      <c r="BX12" s="84"/>
      <c r="BY12" s="87"/>
      <c r="BZ12" s="87"/>
      <c r="CA12" s="87"/>
      <c r="CB12" s="87"/>
      <c r="CC12" s="87"/>
      <c r="CD12" s="87"/>
      <c r="CE12" s="87"/>
      <c r="CF12" s="87"/>
      <c r="CG12" s="87"/>
      <c r="CH12" s="87"/>
      <c r="CI12" s="87"/>
      <c r="CJ12" s="87"/>
      <c r="CK12" s="87"/>
      <c r="CL12" s="87"/>
      <c r="CM12" s="87"/>
      <c r="CN12" s="87"/>
      <c r="CO12" s="87"/>
      <c r="CP12" s="87"/>
      <c r="CQ12" s="87"/>
      <c r="CR12" s="87"/>
    </row>
    <row r="13" spans="1:96" ht="78.75" customHeight="1">
      <c r="A13" s="743"/>
      <c r="B13" s="743"/>
      <c r="C13" s="743"/>
      <c r="D13" s="743"/>
      <c r="E13" s="86"/>
      <c r="F13" s="86"/>
      <c r="G13" s="743"/>
      <c r="H13" s="743"/>
      <c r="I13" s="89" t="s">
        <v>295</v>
      </c>
      <c r="J13" s="764"/>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2">
        <f t="shared" si="0"/>
        <v>5</v>
      </c>
      <c r="AH13" s="743"/>
      <c r="AI13" s="743"/>
      <c r="AJ13" s="743"/>
      <c r="AK13" s="73">
        <v>2</v>
      </c>
      <c r="AL13" s="74" t="s">
        <v>851</v>
      </c>
      <c r="AM13" s="75" t="s">
        <v>283</v>
      </c>
      <c r="AN13" s="75">
        <f t="shared" si="1"/>
        <v>15</v>
      </c>
      <c r="AO13" s="75" t="s">
        <v>282</v>
      </c>
      <c r="AP13" s="75">
        <f t="shared" si="2"/>
        <v>15</v>
      </c>
      <c r="AQ13" s="75" t="s">
        <v>281</v>
      </c>
      <c r="AR13" s="75">
        <f t="shared" si="3"/>
        <v>15</v>
      </c>
      <c r="AS13" s="75" t="s">
        <v>280</v>
      </c>
      <c r="AT13" s="75">
        <f t="shared" si="4"/>
        <v>15</v>
      </c>
      <c r="AU13" s="75" t="s">
        <v>279</v>
      </c>
      <c r="AV13" s="75">
        <f t="shared" si="5"/>
        <v>15</v>
      </c>
      <c r="AW13" s="75" t="s">
        <v>278</v>
      </c>
      <c r="AX13" s="75">
        <f t="shared" si="6"/>
        <v>15</v>
      </c>
      <c r="AY13" s="75" t="s">
        <v>277</v>
      </c>
      <c r="AZ13" s="75">
        <f t="shared" si="7"/>
        <v>15</v>
      </c>
      <c r="BA13" s="76">
        <f t="shared" si="8"/>
        <v>105</v>
      </c>
      <c r="BB13" s="75" t="str">
        <f t="shared" si="9"/>
        <v>Fuerte</v>
      </c>
      <c r="BC13" s="75" t="s">
        <v>276</v>
      </c>
      <c r="BD13" s="75">
        <f t="shared" si="10"/>
        <v>100</v>
      </c>
      <c r="BE13" s="77" t="str">
        <f t="shared" si="11"/>
        <v>Fuerte</v>
      </c>
      <c r="BF13" s="743"/>
      <c r="BG13" s="743"/>
      <c r="BH13" s="743"/>
      <c r="BI13" s="743"/>
      <c r="BJ13" s="743"/>
      <c r="BK13" s="743"/>
      <c r="BL13" s="743"/>
      <c r="BM13" s="743"/>
      <c r="BN13" s="77"/>
      <c r="BO13" s="78" t="s">
        <v>852</v>
      </c>
      <c r="BP13" s="78" t="s">
        <v>853</v>
      </c>
      <c r="BQ13" s="80" t="s">
        <v>839</v>
      </c>
      <c r="BR13" s="91" t="s">
        <v>850</v>
      </c>
      <c r="BS13" s="80" t="s">
        <v>664</v>
      </c>
      <c r="BT13" s="81" t="s">
        <v>841</v>
      </c>
      <c r="BU13" s="82">
        <v>45413</v>
      </c>
      <c r="BV13" s="82">
        <v>45657</v>
      </c>
      <c r="BW13" s="83"/>
      <c r="BX13" s="84"/>
      <c r="BY13" s="87"/>
      <c r="BZ13" s="87"/>
      <c r="CA13" s="87"/>
      <c r="CB13" s="87"/>
      <c r="CC13" s="87"/>
      <c r="CD13" s="87"/>
      <c r="CE13" s="87"/>
      <c r="CF13" s="87"/>
      <c r="CG13" s="87"/>
      <c r="CH13" s="87"/>
      <c r="CI13" s="87"/>
      <c r="CJ13" s="87"/>
      <c r="CK13" s="87"/>
      <c r="CL13" s="87"/>
      <c r="CM13" s="87"/>
      <c r="CN13" s="87"/>
      <c r="CO13" s="87"/>
      <c r="CP13" s="87"/>
      <c r="CQ13" s="87"/>
      <c r="CR13" s="87"/>
    </row>
    <row r="14" spans="1:96" ht="78.75" customHeight="1">
      <c r="A14" s="743"/>
      <c r="B14" s="743"/>
      <c r="C14" s="743"/>
      <c r="D14" s="743"/>
      <c r="E14" s="86"/>
      <c r="F14" s="86"/>
      <c r="G14" s="743"/>
      <c r="H14" s="743"/>
      <c r="I14" s="89" t="s">
        <v>296</v>
      </c>
      <c r="J14" s="764"/>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2">
        <f t="shared" si="0"/>
        <v>5</v>
      </c>
      <c r="AH14" s="743"/>
      <c r="AI14" s="743"/>
      <c r="AJ14" s="743"/>
      <c r="AK14" s="73">
        <v>3</v>
      </c>
      <c r="AL14" s="74" t="s">
        <v>854</v>
      </c>
      <c r="AM14" s="75" t="s">
        <v>283</v>
      </c>
      <c r="AN14" s="75">
        <f t="shared" si="1"/>
        <v>15</v>
      </c>
      <c r="AO14" s="75" t="s">
        <v>282</v>
      </c>
      <c r="AP14" s="75">
        <f t="shared" si="2"/>
        <v>15</v>
      </c>
      <c r="AQ14" s="75" t="s">
        <v>281</v>
      </c>
      <c r="AR14" s="75">
        <f t="shared" si="3"/>
        <v>15</v>
      </c>
      <c r="AS14" s="75" t="s">
        <v>315</v>
      </c>
      <c r="AT14" s="75">
        <f t="shared" si="4"/>
        <v>10</v>
      </c>
      <c r="AU14" s="75" t="s">
        <v>279</v>
      </c>
      <c r="AV14" s="75">
        <f t="shared" si="5"/>
        <v>15</v>
      </c>
      <c r="AW14" s="75" t="s">
        <v>278</v>
      </c>
      <c r="AX14" s="75">
        <f t="shared" si="6"/>
        <v>15</v>
      </c>
      <c r="AY14" s="75" t="s">
        <v>277</v>
      </c>
      <c r="AZ14" s="75">
        <f t="shared" si="7"/>
        <v>15</v>
      </c>
      <c r="BA14" s="76">
        <f t="shared" si="8"/>
        <v>100</v>
      </c>
      <c r="BB14" s="75" t="str">
        <f t="shared" si="9"/>
        <v>Fuerte</v>
      </c>
      <c r="BC14" s="75" t="s">
        <v>276</v>
      </c>
      <c r="BD14" s="75">
        <f t="shared" si="10"/>
        <v>100</v>
      </c>
      <c r="BE14" s="77" t="str">
        <f t="shared" si="11"/>
        <v>Fuerte</v>
      </c>
      <c r="BF14" s="743"/>
      <c r="BG14" s="743"/>
      <c r="BH14" s="743"/>
      <c r="BI14" s="743"/>
      <c r="BJ14" s="743"/>
      <c r="BK14" s="743"/>
      <c r="BL14" s="743"/>
      <c r="BM14" s="743"/>
      <c r="BN14" s="77"/>
      <c r="BO14" s="78" t="s">
        <v>666</v>
      </c>
      <c r="BP14" s="79" t="s">
        <v>855</v>
      </c>
      <c r="BQ14" s="80" t="s">
        <v>856</v>
      </c>
      <c r="BR14" s="80" t="s">
        <v>665</v>
      </c>
      <c r="BS14" s="80" t="s">
        <v>664</v>
      </c>
      <c r="BT14" s="81" t="s">
        <v>841</v>
      </c>
      <c r="BU14" s="82">
        <v>45413</v>
      </c>
      <c r="BV14" s="82">
        <v>45657</v>
      </c>
      <c r="BW14" s="83"/>
      <c r="BX14" s="84"/>
      <c r="BY14" s="87"/>
      <c r="BZ14" s="87"/>
      <c r="CA14" s="87"/>
      <c r="CB14" s="87"/>
      <c r="CC14" s="87"/>
      <c r="CD14" s="87"/>
      <c r="CE14" s="87"/>
      <c r="CF14" s="87"/>
      <c r="CG14" s="87"/>
      <c r="CH14" s="87"/>
      <c r="CI14" s="87"/>
      <c r="CJ14" s="87"/>
      <c r="CK14" s="87"/>
      <c r="CL14" s="87"/>
      <c r="CM14" s="87"/>
      <c r="CN14" s="87"/>
      <c r="CO14" s="87"/>
      <c r="CP14" s="87"/>
      <c r="CQ14" s="87"/>
      <c r="CR14" s="87"/>
    </row>
    <row r="15" spans="1:96" ht="148.5">
      <c r="A15" s="1053">
        <v>3</v>
      </c>
      <c r="B15" s="1053" t="s">
        <v>663</v>
      </c>
      <c r="C15" s="1053" t="s">
        <v>662</v>
      </c>
      <c r="D15" s="1053" t="s">
        <v>661</v>
      </c>
      <c r="E15" s="1055" t="s">
        <v>857</v>
      </c>
      <c r="F15" s="1055" t="s">
        <v>858</v>
      </c>
      <c r="G15" s="1056" t="s">
        <v>859</v>
      </c>
      <c r="H15" s="1056" t="s">
        <v>317</v>
      </c>
      <c r="I15" s="92" t="s">
        <v>301</v>
      </c>
      <c r="J15" s="812">
        <v>2</v>
      </c>
      <c r="K15" s="814" t="str">
        <f>IF(J15&lt;=0,"",IF(J15=1,"Rara vez",IF(J15=2,"Improbable",IF(J15=3,"Posible",IF(J15=4,"Probable",IF(J15=5,"Casi Seguro"))))))</f>
        <v>Improbable</v>
      </c>
      <c r="L15" s="808">
        <f>IF(K15="","",IF(K15="Rara vez",0.2,IF(K15="Improbable",0.4,IF(K15="Posible",0.6,IF(K15="Probable",0.8,IF(K15="Casi seguro",1,))))))</f>
        <v>0.4</v>
      </c>
      <c r="M15" s="808" t="s">
        <v>286</v>
      </c>
      <c r="N15" s="808" t="s">
        <v>286</v>
      </c>
      <c r="O15" s="808" t="s">
        <v>286</v>
      </c>
      <c r="P15" s="808" t="s">
        <v>286</v>
      </c>
      <c r="Q15" s="808" t="s">
        <v>286</v>
      </c>
      <c r="R15" s="808" t="s">
        <v>285</v>
      </c>
      <c r="S15" s="808" t="s">
        <v>285</v>
      </c>
      <c r="T15" s="808" t="s">
        <v>285</v>
      </c>
      <c r="U15" s="808" t="s">
        <v>285</v>
      </c>
      <c r="V15" s="808" t="s">
        <v>286</v>
      </c>
      <c r="W15" s="808" t="s">
        <v>285</v>
      </c>
      <c r="X15" s="808" t="s">
        <v>286</v>
      </c>
      <c r="Y15" s="808" t="s">
        <v>285</v>
      </c>
      <c r="Z15" s="808" t="s">
        <v>285</v>
      </c>
      <c r="AA15" s="808" t="s">
        <v>286</v>
      </c>
      <c r="AB15" s="808" t="s">
        <v>285</v>
      </c>
      <c r="AC15" s="808" t="s">
        <v>286</v>
      </c>
      <c r="AD15" s="808" t="s">
        <v>285</v>
      </c>
      <c r="AE15" s="808" t="s">
        <v>285</v>
      </c>
      <c r="AF15" s="826">
        <f>IF(AB15="Si","19",COUNTIF(M15:AE16,"si"))</f>
        <v>9</v>
      </c>
      <c r="AG15" s="93">
        <f t="shared" si="0"/>
        <v>10</v>
      </c>
      <c r="AH15" s="814" t="str">
        <f>IF(AG15=5,"Moderado",IF(AG15=10,"Mayor",IF(AG15=20,"Catastrófico",0)))</f>
        <v>Mayor</v>
      </c>
      <c r="AI15" s="808">
        <f>IF(AH15="","",IF(AH15="Moderado",0.6,IF(AH15="Mayor",0.8,IF(AH15="Catastrófico",1,))))</f>
        <v>0.8</v>
      </c>
      <c r="AJ15" s="814"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94">
        <v>1</v>
      </c>
      <c r="AL15" s="95" t="s">
        <v>860</v>
      </c>
      <c r="AM15" s="96" t="s">
        <v>283</v>
      </c>
      <c r="AN15" s="96">
        <f t="shared" si="1"/>
        <v>15</v>
      </c>
      <c r="AO15" s="96" t="s">
        <v>282</v>
      </c>
      <c r="AP15" s="96">
        <f t="shared" si="2"/>
        <v>15</v>
      </c>
      <c r="AQ15" s="96" t="s">
        <v>281</v>
      </c>
      <c r="AR15" s="96">
        <f t="shared" si="3"/>
        <v>15</v>
      </c>
      <c r="AS15" s="96" t="s">
        <v>280</v>
      </c>
      <c r="AT15" s="96">
        <f t="shared" si="4"/>
        <v>15</v>
      </c>
      <c r="AU15" s="96" t="s">
        <v>279</v>
      </c>
      <c r="AV15" s="96">
        <f t="shared" si="5"/>
        <v>15</v>
      </c>
      <c r="AW15" s="97" t="s">
        <v>278</v>
      </c>
      <c r="AX15" s="96">
        <f t="shared" si="6"/>
        <v>15</v>
      </c>
      <c r="AY15" s="97" t="s">
        <v>277</v>
      </c>
      <c r="AZ15" s="96">
        <f t="shared" si="7"/>
        <v>15</v>
      </c>
      <c r="BA15" s="98">
        <f t="shared" si="8"/>
        <v>105</v>
      </c>
      <c r="BB15" s="96" t="str">
        <f t="shared" si="9"/>
        <v>Fuerte</v>
      </c>
      <c r="BC15" s="96" t="s">
        <v>276</v>
      </c>
      <c r="BD15" s="96">
        <f t="shared" si="10"/>
        <v>100</v>
      </c>
      <c r="BE15" s="96" t="str">
        <f t="shared" si="11"/>
        <v>Fuerte</v>
      </c>
      <c r="BF15" s="823">
        <f>AVERAGE(BD15:BD15)</f>
        <v>100</v>
      </c>
      <c r="BG15" s="823" t="str">
        <f>IF(BF15=100,"Fuerte",IF(AND(BF15&lt;=99, BF15&gt;=50),"Moderado",IF(BF15&lt;50,"Débil")))</f>
        <v>Fuerte</v>
      </c>
      <c r="BH15" s="824">
        <f>IF(BG15="Fuerte",(J15-2),IF(BG15="Moderado",(J15-1), IF(BG15="Débil",((J15-0)))))</f>
        <v>0</v>
      </c>
      <c r="BI15" s="824" t="str">
        <f>IF(BH15&lt;=0,"Rara vez",IF(BH15=1,"Rara vez",IF(BH15=2,"Improbable",IF(BH15=3,"Posible",IF(BH15=4,"Probable",IF(BH15=5,"Casi Seguro"))))))</f>
        <v>Rara vez</v>
      </c>
      <c r="BJ15" s="825">
        <f>IF(BI15="","",IF(BI15="Rara vez",0.2,IF(BI15="Improbable",0.4,IF(BI15="Posible",0.6,IF(BI15="Probable",0.8,IF(BI15="Casi seguro",1,))))))</f>
        <v>0.2</v>
      </c>
      <c r="BK15" s="824" t="str">
        <f>IFERROR(IF(AG15=5,"Moderado",IF(AG15=10,"Mayor",IF(AG15=20,"Catastrófico",0))),"")</f>
        <v>Mayor</v>
      </c>
      <c r="BL15" s="825">
        <f>IF(AH15="","",IF(AH15="Moderado",0.6,IF(AH15="Mayor",0.8,IF(AH15="Catastrófico",1,))))</f>
        <v>0.8</v>
      </c>
      <c r="BM15" s="815"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99" t="s">
        <v>314</v>
      </c>
      <c r="BO15" s="100" t="s">
        <v>660</v>
      </c>
      <c r="BP15" s="101"/>
      <c r="BQ15" s="101" t="s">
        <v>861</v>
      </c>
      <c r="BR15" s="101" t="s">
        <v>862</v>
      </c>
      <c r="BS15" s="101" t="s">
        <v>863</v>
      </c>
      <c r="BT15" s="101" t="s">
        <v>861</v>
      </c>
      <c r="BU15" s="102">
        <v>45421</v>
      </c>
      <c r="BV15" s="102">
        <v>45657</v>
      </c>
      <c r="BW15" s="92">
        <v>4781</v>
      </c>
      <c r="BX15" s="73"/>
      <c r="BY15" s="87"/>
      <c r="BZ15" s="87"/>
      <c r="CA15" s="87"/>
      <c r="CB15" s="87"/>
      <c r="CC15" s="87"/>
      <c r="CD15" s="87"/>
      <c r="CE15" s="87"/>
      <c r="CF15" s="87"/>
      <c r="CG15" s="87"/>
      <c r="CH15" s="87"/>
      <c r="CI15" s="87"/>
      <c r="CJ15" s="87"/>
      <c r="CK15" s="87"/>
      <c r="CL15" s="87"/>
      <c r="CM15" s="87"/>
      <c r="CN15" s="87"/>
      <c r="CO15" s="87"/>
      <c r="CP15" s="87"/>
      <c r="CQ15" s="87"/>
      <c r="CR15" s="87"/>
    </row>
    <row r="16" spans="1:96" ht="78.75" customHeight="1">
      <c r="A16" s="1050"/>
      <c r="B16" s="1050"/>
      <c r="C16" s="1050"/>
      <c r="D16" s="1050"/>
      <c r="E16" s="1048"/>
      <c r="F16" s="1048"/>
      <c r="G16" s="1057"/>
      <c r="H16" s="1057"/>
      <c r="I16" s="103" t="s">
        <v>296</v>
      </c>
      <c r="J16" s="813"/>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104">
        <f t="shared" si="0"/>
        <v>5</v>
      </c>
      <c r="AH16" s="809"/>
      <c r="AI16" s="809"/>
      <c r="AJ16" s="809"/>
      <c r="AK16" s="105">
        <v>2</v>
      </c>
      <c r="AL16" s="106" t="s">
        <v>308</v>
      </c>
      <c r="AM16" s="107"/>
      <c r="AN16" s="107"/>
      <c r="AO16" s="107"/>
      <c r="AP16" s="107"/>
      <c r="AQ16" s="107"/>
      <c r="AR16" s="107"/>
      <c r="AS16" s="107"/>
      <c r="AT16" s="107"/>
      <c r="AU16" s="107"/>
      <c r="AV16" s="107"/>
      <c r="AW16" s="107"/>
      <c r="AX16" s="107"/>
      <c r="AY16" s="107"/>
      <c r="AZ16" s="107"/>
      <c r="BA16" s="108"/>
      <c r="BB16" s="107"/>
      <c r="BC16" s="107"/>
      <c r="BD16" s="107"/>
      <c r="BE16" s="107"/>
      <c r="BF16" s="809"/>
      <c r="BG16" s="809"/>
      <c r="BH16" s="809"/>
      <c r="BI16" s="809"/>
      <c r="BJ16" s="809"/>
      <c r="BK16" s="809"/>
      <c r="BL16" s="809"/>
      <c r="BM16" s="809"/>
      <c r="BN16" s="109"/>
      <c r="BO16" s="110"/>
      <c r="BP16" s="110"/>
      <c r="BQ16" s="110"/>
      <c r="BR16" s="110"/>
      <c r="BS16" s="110"/>
      <c r="BT16" s="111"/>
      <c r="BU16" s="110"/>
      <c r="BV16" s="103"/>
      <c r="BW16" s="103"/>
      <c r="BX16" s="73"/>
      <c r="BY16" s="87"/>
      <c r="BZ16" s="87"/>
      <c r="CA16" s="87"/>
      <c r="CB16" s="87"/>
      <c r="CC16" s="87"/>
      <c r="CD16" s="87"/>
      <c r="CE16" s="87"/>
      <c r="CF16" s="87"/>
      <c r="CG16" s="87"/>
      <c r="CH16" s="87"/>
      <c r="CI16" s="87"/>
      <c r="CJ16" s="87"/>
      <c r="CK16" s="87"/>
      <c r="CL16" s="87"/>
      <c r="CM16" s="87"/>
      <c r="CN16" s="87"/>
      <c r="CO16" s="87"/>
      <c r="CP16" s="87"/>
      <c r="CQ16" s="87"/>
      <c r="CR16" s="87"/>
    </row>
    <row r="17" spans="1:96" ht="78.75" customHeight="1">
      <c r="A17" s="1050"/>
      <c r="B17" s="1050"/>
      <c r="C17" s="1050"/>
      <c r="D17" s="1050"/>
      <c r="E17" s="1049"/>
      <c r="F17" s="1049"/>
      <c r="G17" s="1057"/>
      <c r="H17" s="1057"/>
      <c r="I17" s="103" t="s">
        <v>295</v>
      </c>
      <c r="J17" s="813"/>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104">
        <f t="shared" si="0"/>
        <v>5</v>
      </c>
      <c r="AH17" s="809"/>
      <c r="AI17" s="809"/>
      <c r="AJ17" s="809"/>
      <c r="AK17" s="105">
        <v>3</v>
      </c>
      <c r="AL17" s="106" t="s">
        <v>308</v>
      </c>
      <c r="AM17" s="109"/>
      <c r="AN17" s="109" t="str">
        <f t="shared" si="1"/>
        <v/>
      </c>
      <c r="AO17" s="109"/>
      <c r="AP17" s="109" t="str">
        <f t="shared" si="2"/>
        <v/>
      </c>
      <c r="AQ17" s="109"/>
      <c r="AR17" s="109" t="str">
        <f t="shared" si="3"/>
        <v/>
      </c>
      <c r="AS17" s="109"/>
      <c r="AT17" s="109" t="str">
        <f t="shared" si="4"/>
        <v/>
      </c>
      <c r="AU17" s="109"/>
      <c r="AV17" s="109" t="str">
        <f t="shared" si="5"/>
        <v/>
      </c>
      <c r="AW17" s="112"/>
      <c r="AX17" s="109" t="str">
        <f t="shared" si="6"/>
        <v/>
      </c>
      <c r="AY17" s="112"/>
      <c r="AZ17" s="109" t="str">
        <f t="shared" si="7"/>
        <v/>
      </c>
      <c r="BA17" s="113"/>
      <c r="BB17" s="109"/>
      <c r="BC17" s="109"/>
      <c r="BD17" s="109"/>
      <c r="BE17" s="109"/>
      <c r="BF17" s="809"/>
      <c r="BG17" s="809"/>
      <c r="BH17" s="809"/>
      <c r="BI17" s="809"/>
      <c r="BJ17" s="809"/>
      <c r="BK17" s="809"/>
      <c r="BL17" s="809"/>
      <c r="BM17" s="809"/>
      <c r="BN17" s="109"/>
      <c r="BO17" s="110"/>
      <c r="BP17" s="110"/>
      <c r="BQ17" s="110"/>
      <c r="BR17" s="110"/>
      <c r="BS17" s="110"/>
      <c r="BT17" s="111"/>
      <c r="BU17" s="111"/>
      <c r="BV17" s="103"/>
      <c r="BW17" s="105"/>
      <c r="BX17" s="114"/>
      <c r="BY17" s="87"/>
      <c r="BZ17" s="87"/>
      <c r="CA17" s="87"/>
      <c r="CB17" s="87"/>
      <c r="CC17" s="87"/>
      <c r="CD17" s="87"/>
      <c r="CE17" s="87"/>
      <c r="CF17" s="87"/>
      <c r="CG17" s="87"/>
      <c r="CH17" s="87"/>
      <c r="CI17" s="87"/>
      <c r="CJ17" s="87"/>
      <c r="CK17" s="87"/>
      <c r="CL17" s="87"/>
      <c r="CM17" s="87"/>
      <c r="CN17" s="87"/>
      <c r="CO17" s="87"/>
      <c r="CP17" s="87"/>
      <c r="CQ17" s="87"/>
      <c r="CR17" s="87"/>
    </row>
    <row r="18" spans="1:96" ht="78.75" customHeight="1">
      <c r="A18" s="1050"/>
      <c r="B18" s="1050"/>
      <c r="C18" s="1050"/>
      <c r="D18" s="1050"/>
      <c r="E18" s="1048" t="s">
        <v>857</v>
      </c>
      <c r="F18" s="1048" t="s">
        <v>864</v>
      </c>
      <c r="G18" s="1050" t="s">
        <v>865</v>
      </c>
      <c r="H18" s="1050" t="s">
        <v>317</v>
      </c>
      <c r="I18" s="103" t="s">
        <v>301</v>
      </c>
      <c r="J18" s="818">
        <v>1</v>
      </c>
      <c r="K18" s="820" t="str">
        <f>IF(J18&lt;=0,"",IF(J18=1,"Rara vez",IF(J18=2,"Improbable",IF(J18=3,"Posible",IF(J18=4,"Probable",IF(J18=5,"Casi Seguro"))))))</f>
        <v>Rara vez</v>
      </c>
      <c r="L18" s="822">
        <f>IF(K18="","",IF(K18="Rara vez",0.2,IF(K18="Improbable",0.4,IF(K18="Posible",0.6,IF(K18="Probable",0.8,IF(K18="Casi seguro",1,))))))</f>
        <v>0.2</v>
      </c>
      <c r="M18" s="822" t="s">
        <v>286</v>
      </c>
      <c r="N18" s="822" t="s">
        <v>286</v>
      </c>
      <c r="O18" s="822" t="s">
        <v>286</v>
      </c>
      <c r="P18" s="822" t="s">
        <v>286</v>
      </c>
      <c r="Q18" s="822" t="s">
        <v>286</v>
      </c>
      <c r="R18" s="822" t="s">
        <v>285</v>
      </c>
      <c r="S18" s="822" t="s">
        <v>286</v>
      </c>
      <c r="T18" s="822" t="s">
        <v>285</v>
      </c>
      <c r="U18" s="822" t="s">
        <v>286</v>
      </c>
      <c r="V18" s="822" t="s">
        <v>286</v>
      </c>
      <c r="W18" s="822" t="s">
        <v>285</v>
      </c>
      <c r="X18" s="822" t="s">
        <v>286</v>
      </c>
      <c r="Y18" s="822" t="s">
        <v>285</v>
      </c>
      <c r="Z18" s="822" t="s">
        <v>285</v>
      </c>
      <c r="AA18" s="822" t="s">
        <v>286</v>
      </c>
      <c r="AB18" s="822" t="s">
        <v>285</v>
      </c>
      <c r="AC18" s="822" t="s">
        <v>286</v>
      </c>
      <c r="AD18" s="822" t="s">
        <v>285</v>
      </c>
      <c r="AE18" s="822" t="s">
        <v>285</v>
      </c>
      <c r="AF18" s="833">
        <f>IF(AB18="Si","19",COUNTIF(M18:AE19,"si"))</f>
        <v>11</v>
      </c>
      <c r="AG18" s="104">
        <f t="shared" si="0"/>
        <v>10</v>
      </c>
      <c r="AH18" s="820" t="str">
        <f>IF(AG18=5,"Moderado",IF(AG18=10,"Mayor",IF(AG18=20,"Catastrófico",0)))</f>
        <v>Mayor</v>
      </c>
      <c r="AI18" s="822">
        <f>IF(AH18="","",IF(AH18="Moderado",0.6,IF(AH18="Mayor",0.8,IF(AH18="Catastrófico",1,))))</f>
        <v>0.8</v>
      </c>
      <c r="AJ18" s="820"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Alta</v>
      </c>
      <c r="AK18" s="105">
        <v>1</v>
      </c>
      <c r="AL18" s="115" t="s">
        <v>866</v>
      </c>
      <c r="AM18" s="107" t="s">
        <v>283</v>
      </c>
      <c r="AN18" s="107">
        <f t="shared" si="1"/>
        <v>15</v>
      </c>
      <c r="AO18" s="107" t="s">
        <v>282</v>
      </c>
      <c r="AP18" s="107">
        <f t="shared" si="2"/>
        <v>15</v>
      </c>
      <c r="AQ18" s="107" t="s">
        <v>281</v>
      </c>
      <c r="AR18" s="107">
        <f t="shared" si="3"/>
        <v>15</v>
      </c>
      <c r="AS18" s="107" t="s">
        <v>315</v>
      </c>
      <c r="AT18" s="107">
        <f t="shared" si="4"/>
        <v>10</v>
      </c>
      <c r="AU18" s="107" t="s">
        <v>279</v>
      </c>
      <c r="AV18" s="107">
        <f t="shared" si="5"/>
        <v>15</v>
      </c>
      <c r="AW18" s="107" t="s">
        <v>278</v>
      </c>
      <c r="AX18" s="107">
        <f t="shared" si="6"/>
        <v>15</v>
      </c>
      <c r="AY18" s="107" t="s">
        <v>277</v>
      </c>
      <c r="AZ18" s="107">
        <f t="shared" si="7"/>
        <v>15</v>
      </c>
      <c r="BA18" s="108">
        <f t="shared" ref="BA18" si="12">SUM(AN18,AP18,AR18,AT18,AV18,AX18,AZ18)</f>
        <v>100</v>
      </c>
      <c r="BB18" s="107" t="str">
        <f t="shared" ref="BB18" si="13">IF(BA18&gt;=96,"Fuerte",IF(AND(BA18&gt;=86, BA18&lt;96),"Moderado",IF(BA18&lt;86,"Débil")))</f>
        <v>Fuerte</v>
      </c>
      <c r="BC18" s="107" t="s">
        <v>276</v>
      </c>
      <c r="BD18" s="107">
        <f t="shared" ref="BD18" si="14">VALUE(IF(OR(AND(BB18="Fuerte",BC18="Fuerte")),"100",IF(OR(AND(BB18="Fuerte",BC18="Moderado"),AND(BB18="Moderado",BC18="Fuerte"),AND(BB18="Moderado",BC18="Moderado")),"50",IF(OR(AND(BB18="Fuerte",BC18="Débil"),AND(BB18="Moderado",BC18="Débil"),AND(BB18="Débil",BC18="Fuerte"),AND(BB18="Débil",BC18="Moderado"),AND(BB18="Débil",BC18="Débil")),"0",))))</f>
        <v>100</v>
      </c>
      <c r="BE18" s="107" t="str">
        <f t="shared" ref="BE18" si="15">IF(BD18=100,"Fuerte",IF(BD18=50,"Moderado",IF(BD18=0,"Débil")))</f>
        <v>Fuerte</v>
      </c>
      <c r="BF18" s="829">
        <f>AVERAGE(BD18:BD18)</f>
        <v>100</v>
      </c>
      <c r="BG18" s="829" t="str">
        <f>IF(BF18=100,"Fuerte",IF(AND(BF18&lt;=99, BF18&gt;=50),"Moderado",IF(BF18&lt;50,"Débil")))</f>
        <v>Fuerte</v>
      </c>
      <c r="BH18" s="830">
        <f>IF(BG18="Fuerte",(J18-2),IF(BG18="Moderado",(J18-1), IF(BG18="Débil",((J18-0)))))</f>
        <v>-1</v>
      </c>
      <c r="BI18" s="830" t="str">
        <f>IF(BH18&lt;=0,"Rara vez",IF(BH18=1,"Rara vez",IF(BH18=2,"Improbable",IF(BH18=3,"Posible",IF(BH18=4,"Probable",IF(BH18=5,"Casi Seguro"))))))</f>
        <v>Rara vez</v>
      </c>
      <c r="BJ18" s="827">
        <f>IF(BI18="","",IF(BI18="Rara vez",0.2,IF(BI18="Improbable",0.4,IF(BI18="Posible",0.6,IF(BI18="Probable",0.8,IF(BI18="Casi seguro",1,))))))</f>
        <v>0.2</v>
      </c>
      <c r="BK18" s="830" t="str">
        <f>IFERROR(IF(AG18=5,"Moderado",IF(AG18=10,"Mayor",IF(AG18=20,"Catastrófico",0))),"")</f>
        <v>Mayor</v>
      </c>
      <c r="BL18" s="827">
        <f>IF(AH18="","",IF(AH18="Moderado",0.6,IF(AH18="Mayor",0.8,IF(AH18="Catastrófico",1,))))</f>
        <v>0.8</v>
      </c>
      <c r="BM18" s="828"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Alta</v>
      </c>
      <c r="BN18" s="116" t="s">
        <v>314</v>
      </c>
      <c r="BO18" s="117" t="s">
        <v>867</v>
      </c>
      <c r="BQ18" s="110" t="s">
        <v>868</v>
      </c>
      <c r="BR18" s="110" t="s">
        <v>869</v>
      </c>
      <c r="BS18" s="110" t="s">
        <v>870</v>
      </c>
      <c r="BT18" s="110" t="s">
        <v>868</v>
      </c>
      <c r="BU18" s="111">
        <v>45421</v>
      </c>
      <c r="BV18" s="102">
        <v>45657</v>
      </c>
      <c r="BW18" s="103">
        <v>4782</v>
      </c>
      <c r="BX18" s="114"/>
      <c r="BY18" s="87"/>
      <c r="BZ18" s="87"/>
      <c r="CA18" s="87"/>
      <c r="CB18" s="87"/>
      <c r="CC18" s="87"/>
      <c r="CD18" s="87"/>
      <c r="CE18" s="87"/>
      <c r="CF18" s="87"/>
      <c r="CG18" s="87"/>
      <c r="CH18" s="87"/>
      <c r="CI18" s="87"/>
      <c r="CJ18" s="87"/>
      <c r="CK18" s="87"/>
      <c r="CL18" s="87"/>
      <c r="CM18" s="87"/>
      <c r="CN18" s="87"/>
      <c r="CO18" s="87"/>
      <c r="CP18" s="87"/>
      <c r="CQ18" s="87"/>
      <c r="CR18" s="87"/>
    </row>
    <row r="19" spans="1:96" ht="78.75" customHeight="1">
      <c r="A19" s="1050"/>
      <c r="B19" s="1050"/>
      <c r="C19" s="1050"/>
      <c r="D19" s="1050"/>
      <c r="E19" s="1048"/>
      <c r="F19" s="1048"/>
      <c r="G19" s="1051"/>
      <c r="H19" s="1051"/>
      <c r="I19" s="103" t="s">
        <v>296</v>
      </c>
      <c r="J19" s="813"/>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104"/>
      <c r="AH19" s="809"/>
      <c r="AI19" s="809"/>
      <c r="AJ19" s="809"/>
      <c r="AK19" s="105">
        <v>2</v>
      </c>
      <c r="AL19" s="106"/>
      <c r="AM19" s="109"/>
      <c r="AN19" s="109"/>
      <c r="AO19" s="109"/>
      <c r="AP19" s="109"/>
      <c r="AQ19" s="109"/>
      <c r="AR19" s="109"/>
      <c r="AS19" s="109"/>
      <c r="AT19" s="109"/>
      <c r="AU19" s="109"/>
      <c r="AV19" s="109"/>
      <c r="AW19" s="112"/>
      <c r="AX19" s="109"/>
      <c r="AY19" s="112"/>
      <c r="AZ19" s="109"/>
      <c r="BA19" s="113"/>
      <c r="BB19" s="109"/>
      <c r="BC19" s="109"/>
      <c r="BD19" s="109"/>
      <c r="BE19" s="109"/>
      <c r="BF19" s="809"/>
      <c r="BG19" s="809"/>
      <c r="BH19" s="809"/>
      <c r="BI19" s="809"/>
      <c r="BJ19" s="809"/>
      <c r="BK19" s="809"/>
      <c r="BL19" s="809"/>
      <c r="BM19" s="809"/>
      <c r="BN19" s="109"/>
      <c r="BO19" s="103"/>
      <c r="BP19" s="103"/>
      <c r="BQ19" s="103"/>
      <c r="BR19" s="103"/>
      <c r="BS19" s="103"/>
      <c r="BT19" s="119"/>
      <c r="BU19" s="119"/>
      <c r="BV19" s="103"/>
      <c r="BW19" s="105"/>
      <c r="BX19" s="114"/>
      <c r="BY19" s="87"/>
      <c r="BZ19" s="87"/>
      <c r="CA19" s="87"/>
      <c r="CB19" s="87"/>
      <c r="CC19" s="87"/>
      <c r="CD19" s="87"/>
      <c r="CE19" s="87"/>
      <c r="CF19" s="87"/>
      <c r="CG19" s="87"/>
      <c r="CH19" s="87"/>
      <c r="CI19" s="87"/>
      <c r="CJ19" s="87"/>
      <c r="CK19" s="87"/>
      <c r="CL19" s="87"/>
      <c r="CM19" s="87"/>
      <c r="CN19" s="87"/>
      <c r="CO19" s="87"/>
      <c r="CP19" s="87"/>
      <c r="CQ19" s="87"/>
      <c r="CR19" s="87"/>
    </row>
    <row r="20" spans="1:96" ht="78.75" customHeight="1">
      <c r="A20" s="1054"/>
      <c r="B20" s="1054"/>
      <c r="C20" s="1054"/>
      <c r="D20" s="1054"/>
      <c r="E20" s="1049"/>
      <c r="F20" s="1049"/>
      <c r="G20" s="1052"/>
      <c r="H20" s="1052"/>
      <c r="I20" s="120" t="s">
        <v>871</v>
      </c>
      <c r="J20" s="819"/>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121"/>
      <c r="AH20" s="821"/>
      <c r="AI20" s="821"/>
      <c r="AJ20" s="821"/>
      <c r="AK20" s="122">
        <v>3</v>
      </c>
      <c r="AL20" s="123"/>
      <c r="AM20" s="124"/>
      <c r="AN20" s="124"/>
      <c r="AO20" s="124"/>
      <c r="AP20" s="124"/>
      <c r="AQ20" s="124"/>
      <c r="AR20" s="124"/>
      <c r="AS20" s="124"/>
      <c r="AT20" s="124"/>
      <c r="AU20" s="124"/>
      <c r="AV20" s="124"/>
      <c r="AW20" s="125"/>
      <c r="AX20" s="124"/>
      <c r="AY20" s="125"/>
      <c r="AZ20" s="124"/>
      <c r="BA20" s="126"/>
      <c r="BB20" s="124"/>
      <c r="BC20" s="124"/>
      <c r="BD20" s="124"/>
      <c r="BE20" s="124"/>
      <c r="BF20" s="821"/>
      <c r="BG20" s="821"/>
      <c r="BH20" s="821"/>
      <c r="BI20" s="821"/>
      <c r="BJ20" s="821"/>
      <c r="BK20" s="821"/>
      <c r="BL20" s="821"/>
      <c r="BM20" s="821"/>
      <c r="BN20" s="127"/>
      <c r="BO20" s="128"/>
      <c r="BP20" s="120"/>
      <c r="BQ20" s="120"/>
      <c r="BR20" s="120"/>
      <c r="BS20" s="120"/>
      <c r="BT20" s="129"/>
      <c r="BU20" s="129"/>
      <c r="BV20" s="120"/>
      <c r="BW20" s="120"/>
      <c r="BX20" s="114"/>
      <c r="BY20" s="87"/>
      <c r="BZ20" s="87"/>
      <c r="CA20" s="87"/>
      <c r="CB20" s="87"/>
      <c r="CC20" s="87"/>
      <c r="CD20" s="87"/>
      <c r="CE20" s="87"/>
      <c r="CF20" s="87"/>
      <c r="CG20" s="87"/>
      <c r="CH20" s="87"/>
      <c r="CI20" s="87"/>
      <c r="CJ20" s="87"/>
      <c r="CK20" s="87"/>
      <c r="CL20" s="87"/>
      <c r="CM20" s="87"/>
      <c r="CN20" s="87"/>
      <c r="CO20" s="87"/>
      <c r="CP20" s="87"/>
      <c r="CQ20" s="87"/>
      <c r="CR20" s="87"/>
    </row>
    <row r="21" spans="1:96" ht="78.75" customHeight="1">
      <c r="A21" s="759">
        <v>4</v>
      </c>
      <c r="B21" s="759" t="s">
        <v>659</v>
      </c>
      <c r="C21" s="759" t="s">
        <v>658</v>
      </c>
      <c r="D21" s="759" t="s">
        <v>657</v>
      </c>
      <c r="E21" s="88" t="s">
        <v>656</v>
      </c>
      <c r="F21" s="88" t="s">
        <v>656</v>
      </c>
      <c r="G21" s="759" t="s">
        <v>655</v>
      </c>
      <c r="H21" s="759" t="s">
        <v>317</v>
      </c>
      <c r="I21" s="130" t="s">
        <v>301</v>
      </c>
      <c r="J21" s="836">
        <v>3</v>
      </c>
      <c r="K21" s="780" t="str">
        <f>IF(J21&lt;=0,"",IF(J21=1,"Rara vez",IF(J21=2,"Improbable",IF(J21=3,"Posible",IF(J21=4,"Probable",IF(J21=5,"Casi Seguro"))))))</f>
        <v>Posible</v>
      </c>
      <c r="L21" s="782">
        <f>IF(K21="","",IF(K21="Rara vez",0.2,IF(K21="Improbable",0.4,IF(K21="Posible",0.6,IF(K21="Probable",0.8,IF(K21="Casi seguro",1,))))))</f>
        <v>0.6</v>
      </c>
      <c r="M21" s="782" t="s">
        <v>286</v>
      </c>
      <c r="N21" s="782" t="s">
        <v>286</v>
      </c>
      <c r="O21" s="782" t="s">
        <v>286</v>
      </c>
      <c r="P21" s="782" t="s">
        <v>286</v>
      </c>
      <c r="Q21" s="782" t="s">
        <v>286</v>
      </c>
      <c r="R21" s="782" t="s">
        <v>286</v>
      </c>
      <c r="S21" s="782" t="s">
        <v>286</v>
      </c>
      <c r="T21" s="782" t="s">
        <v>285</v>
      </c>
      <c r="U21" s="782" t="s">
        <v>286</v>
      </c>
      <c r="V21" s="782" t="s">
        <v>286</v>
      </c>
      <c r="W21" s="782" t="s">
        <v>286</v>
      </c>
      <c r="X21" s="782" t="s">
        <v>286</v>
      </c>
      <c r="Y21" s="782" t="s">
        <v>286</v>
      </c>
      <c r="Z21" s="782" t="s">
        <v>286</v>
      </c>
      <c r="AA21" s="782" t="s">
        <v>286</v>
      </c>
      <c r="AB21" s="782" t="s">
        <v>285</v>
      </c>
      <c r="AC21" s="782" t="s">
        <v>286</v>
      </c>
      <c r="AD21" s="782" t="s">
        <v>286</v>
      </c>
      <c r="AE21" s="782" t="s">
        <v>285</v>
      </c>
      <c r="AF21" s="801">
        <f>IF(AB21="Si","19",COUNTIF(M21:AE22,"si"))</f>
        <v>16</v>
      </c>
      <c r="AG21" s="72">
        <f t="shared" si="0"/>
        <v>20</v>
      </c>
      <c r="AH21" s="780" t="str">
        <f>IF(AG21=5,"Moderado",IF(AG21=10,"Mayor",IF(AG21=20,"Catastrófico",0)))</f>
        <v>Catastrófico</v>
      </c>
      <c r="AI21" s="782">
        <f>IF(AH21="","",IF(AH21="Moderado",0.6,IF(AH21="Mayor",0.8,IF(AH21="Catastrófico",1,))))</f>
        <v>1</v>
      </c>
      <c r="AJ21" s="780"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Extremo</v>
      </c>
      <c r="AK21" s="114">
        <v>1</v>
      </c>
      <c r="AL21" s="131" t="s">
        <v>654</v>
      </c>
      <c r="AM21" s="132" t="s">
        <v>283</v>
      </c>
      <c r="AN21" s="132">
        <f t="shared" ref="AN21:AN84" si="16">IF(AM21="","",IF(AM21="Asignado",15,IF(AM21="No asignado",0,)))</f>
        <v>15</v>
      </c>
      <c r="AO21" s="132" t="s">
        <v>282</v>
      </c>
      <c r="AP21" s="132">
        <f t="shared" ref="AP21:AP84" si="17">IF(AO21="","",IF(AO21="Adecuado",15,IF(AO21="Inadecuado",0,)))</f>
        <v>15</v>
      </c>
      <c r="AQ21" s="132" t="s">
        <v>281</v>
      </c>
      <c r="AR21" s="132">
        <f t="shared" ref="AR21:AR84" si="18">IF(AQ21="","",IF(AQ21="Oportuna",15,IF(AQ21="Inoportuna",0,)))</f>
        <v>15</v>
      </c>
      <c r="AS21" s="133" t="s">
        <v>280</v>
      </c>
      <c r="AT21" s="132">
        <f t="shared" ref="AT21:AT84" si="19">IF(AS21="","",IF(AS21="Prevenir",15,IF(AS21="Detectar",10,IF(AS21="No es un control",0,))))</f>
        <v>15</v>
      </c>
      <c r="AU21" s="132" t="s">
        <v>279</v>
      </c>
      <c r="AV21" s="132">
        <f t="shared" ref="AV21:AV84" si="20">IF(AU21="","",IF(AU21="Confiable",15,IF(AU21="No confiable",0,)))</f>
        <v>15</v>
      </c>
      <c r="AW21" s="134" t="s">
        <v>278</v>
      </c>
      <c r="AX21" s="132">
        <f t="shared" ref="AX21:AX84" si="21">IF(AW21="","",IF(AW21="Se investigan y  resuelven oportunamente",15,IF(AW21="No se investigan y resuelven oportunamente",0,)))</f>
        <v>15</v>
      </c>
      <c r="AY21" s="134" t="s">
        <v>277</v>
      </c>
      <c r="AZ21" s="132">
        <f t="shared" ref="AZ21:AZ84" si="22">IF(AY21="","",IF(AY21="Completa",15,IF(AY21="Incompleta",10,IF(AY21="No existe",0,))))</f>
        <v>15</v>
      </c>
      <c r="BA21" s="135">
        <f t="shared" ref="BA21:BA24" si="23">SUM(AN21,AP21,AR21,AT21,AV21,AX21,AZ21)</f>
        <v>105</v>
      </c>
      <c r="BB21" s="132" t="str">
        <f t="shared" ref="BB21:BB24" si="24">IF(BA21&gt;=96,"Fuerte",IF(AND(BA21&gt;=86, BA21&lt;96),"Moderado",IF(BA21&lt;86,"Débil")))</f>
        <v>Fuerte</v>
      </c>
      <c r="BC21" s="132" t="s">
        <v>276</v>
      </c>
      <c r="BD21" s="132">
        <f t="shared" ref="BD21:BD24" si="25">VALUE(IF(OR(AND(BB21="Fuerte",BC21="Fuerte")),"100",IF(OR(AND(BB21="Fuerte",BC21="Moderado"),AND(BB21="Moderado",BC21="Fuerte"),AND(BB21="Moderado",BC21="Moderado")),"50",IF(OR(AND(BB21="Fuerte",BC21="Débil"),AND(BB21="Moderado",BC21="Débil"),AND(BB21="Débil",BC21="Fuerte"),AND(BB21="Débil",BC21="Moderado"),AND(BB21="Débil",BC21="Débil")),"0",))))</f>
        <v>100</v>
      </c>
      <c r="BE21" s="136" t="str">
        <f t="shared" ref="BE21:BE24" si="26">IF(BD21=100,"Fuerte",IF(BD21=50,"Moderado",IF(BD21=0,"Débil")))</f>
        <v>Fuerte</v>
      </c>
      <c r="BF21" s="835">
        <f>AVERAGE(BD21:BD24)</f>
        <v>100</v>
      </c>
      <c r="BG21" s="835" t="str">
        <f>IF(BF21=100,"Fuerte",IF(AND(BF21&lt;=99, BF21&gt;=50),"Moderado",IF(BF21&lt;50,"Débil")))</f>
        <v>Fuerte</v>
      </c>
      <c r="BH21" s="741">
        <f>IF(BG21="Fuerte",(J21-2),IF(BG21="Moderado",(J21-1), IF(BG21="Débil",((J21-0)))))</f>
        <v>1</v>
      </c>
      <c r="BI21" s="741" t="str">
        <f>IF(BH21&lt;=0,"Rara vez",IF(BH21=1,"Rara vez",IF(BH21=2,"Improbable",IF(BH21=3,"Posible",IF(BH21=4,"Probable",IF(BH21=5,"Casi Seguro"))))))</f>
        <v>Rara vez</v>
      </c>
      <c r="BJ21" s="831">
        <f>IF(BI21="","",IF(BI21="Rara vez",0.2,IF(BI21="Improbable",0.4,IF(BI21="Posible",0.6,IF(BI21="Probable",0.8,IF(BI21="Casi seguro",1,))))))</f>
        <v>0.2</v>
      </c>
      <c r="BK21" s="741" t="str">
        <f>IFERROR(IF(AG21=5,"Moderado",IF(AG21=10,"Mayor",IF(AG21=20,"Catastrófico",0))),"")</f>
        <v>Catastrófico</v>
      </c>
      <c r="BL21" s="831">
        <f>IF(AH21="","",IF(AH21="Moderado",0.6,IF(AH21="Mayor",0.8,IF(AH21="Catastrófico",1,))))</f>
        <v>1</v>
      </c>
      <c r="BM21" s="832" t="str">
        <f>IF(OR(AND(KBJ21="Rara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Extremo</v>
      </c>
      <c r="BN21" s="137" t="s">
        <v>314</v>
      </c>
      <c r="BO21" s="138" t="s">
        <v>653</v>
      </c>
      <c r="BP21" s="138" t="s">
        <v>872</v>
      </c>
      <c r="BQ21" s="139" t="s">
        <v>652</v>
      </c>
      <c r="BR21" s="138" t="s">
        <v>651</v>
      </c>
      <c r="BS21" s="138" t="s">
        <v>650</v>
      </c>
      <c r="BT21" s="138" t="s">
        <v>649</v>
      </c>
      <c r="BU21" s="138">
        <v>2024</v>
      </c>
      <c r="BV21" s="140">
        <v>45657</v>
      </c>
      <c r="BW21" s="120">
        <v>4789</v>
      </c>
      <c r="BX21" s="141"/>
      <c r="BY21" s="87"/>
      <c r="BZ21" s="87"/>
      <c r="CA21" s="87"/>
      <c r="CB21" s="87"/>
      <c r="CC21" s="87"/>
      <c r="CD21" s="87"/>
      <c r="CE21" s="87"/>
      <c r="CF21" s="87"/>
      <c r="CG21" s="87"/>
      <c r="CH21" s="87"/>
      <c r="CI21" s="87"/>
      <c r="CJ21" s="87"/>
      <c r="CK21" s="87"/>
      <c r="CL21" s="87"/>
      <c r="CM21" s="87"/>
      <c r="CN21" s="87"/>
      <c r="CO21" s="87"/>
      <c r="CP21" s="87"/>
      <c r="CQ21" s="87"/>
      <c r="CR21" s="87"/>
    </row>
    <row r="22" spans="1:96" ht="78.75" customHeight="1">
      <c r="A22" s="743"/>
      <c r="B22" s="743"/>
      <c r="C22" s="743"/>
      <c r="D22" s="743"/>
      <c r="E22" s="86"/>
      <c r="F22" s="86"/>
      <c r="G22" s="743"/>
      <c r="H22" s="743"/>
      <c r="I22" s="130" t="s">
        <v>295</v>
      </c>
      <c r="J22" s="764"/>
      <c r="K22" s="743"/>
      <c r="L22" s="743"/>
      <c r="M22" s="834"/>
      <c r="N22" s="834"/>
      <c r="O22" s="834"/>
      <c r="P22" s="834"/>
      <c r="Q22" s="834"/>
      <c r="R22" s="834"/>
      <c r="S22" s="834"/>
      <c r="T22" s="834"/>
      <c r="U22" s="834"/>
      <c r="V22" s="834"/>
      <c r="W22" s="834"/>
      <c r="X22" s="834"/>
      <c r="Y22" s="834"/>
      <c r="Z22" s="834"/>
      <c r="AA22" s="834"/>
      <c r="AB22" s="834"/>
      <c r="AC22" s="834"/>
      <c r="AD22" s="834"/>
      <c r="AE22" s="834"/>
      <c r="AF22" s="743"/>
      <c r="AG22" s="72">
        <f t="shared" si="0"/>
        <v>5</v>
      </c>
      <c r="AH22" s="743"/>
      <c r="AI22" s="743"/>
      <c r="AJ22" s="743"/>
      <c r="AK22" s="114">
        <v>2</v>
      </c>
      <c r="AL22" s="142" t="s">
        <v>648</v>
      </c>
      <c r="AM22" s="132" t="s">
        <v>283</v>
      </c>
      <c r="AN22" s="132">
        <f t="shared" si="16"/>
        <v>15</v>
      </c>
      <c r="AO22" s="132" t="s">
        <v>282</v>
      </c>
      <c r="AP22" s="132">
        <f t="shared" si="17"/>
        <v>15</v>
      </c>
      <c r="AQ22" s="132" t="s">
        <v>281</v>
      </c>
      <c r="AR22" s="132">
        <f t="shared" si="18"/>
        <v>15</v>
      </c>
      <c r="AS22" s="133" t="s">
        <v>315</v>
      </c>
      <c r="AT22" s="132">
        <f t="shared" si="19"/>
        <v>10</v>
      </c>
      <c r="AU22" s="132" t="s">
        <v>279</v>
      </c>
      <c r="AV22" s="132">
        <f t="shared" si="20"/>
        <v>15</v>
      </c>
      <c r="AW22" s="134" t="s">
        <v>278</v>
      </c>
      <c r="AX22" s="132">
        <f t="shared" si="21"/>
        <v>15</v>
      </c>
      <c r="AY22" s="134" t="s">
        <v>277</v>
      </c>
      <c r="AZ22" s="132">
        <f t="shared" si="22"/>
        <v>15</v>
      </c>
      <c r="BA22" s="135">
        <f t="shared" si="23"/>
        <v>100</v>
      </c>
      <c r="BB22" s="132" t="str">
        <f t="shared" si="24"/>
        <v>Fuerte</v>
      </c>
      <c r="BC22" s="132" t="s">
        <v>276</v>
      </c>
      <c r="BD22" s="132">
        <f t="shared" si="25"/>
        <v>100</v>
      </c>
      <c r="BE22" s="136" t="str">
        <f t="shared" si="26"/>
        <v>Fuerte</v>
      </c>
      <c r="BF22" s="743"/>
      <c r="BG22" s="743"/>
      <c r="BH22" s="743"/>
      <c r="BI22" s="743"/>
      <c r="BJ22" s="743"/>
      <c r="BK22" s="743"/>
      <c r="BL22" s="743"/>
      <c r="BM22" s="743"/>
      <c r="BN22" s="137" t="s">
        <v>314</v>
      </c>
      <c r="BO22" s="138" t="s">
        <v>647</v>
      </c>
      <c r="BP22" s="138" t="s">
        <v>872</v>
      </c>
      <c r="BQ22" s="139" t="s">
        <v>873</v>
      </c>
      <c r="BR22" s="138" t="s">
        <v>644</v>
      </c>
      <c r="BS22" s="138" t="s">
        <v>643</v>
      </c>
      <c r="BT22" s="138" t="s">
        <v>643</v>
      </c>
      <c r="BU22" s="138">
        <v>2024</v>
      </c>
      <c r="BV22" s="140">
        <v>45657</v>
      </c>
      <c r="BW22" s="120">
        <v>4789</v>
      </c>
      <c r="BX22" s="114"/>
      <c r="BY22" s="87"/>
      <c r="BZ22" s="87"/>
      <c r="CA22" s="87"/>
      <c r="CB22" s="87"/>
      <c r="CC22" s="87"/>
      <c r="CD22" s="87"/>
      <c r="CE22" s="87"/>
      <c r="CF22" s="87"/>
      <c r="CG22" s="87"/>
      <c r="CH22" s="87"/>
      <c r="CI22" s="87"/>
      <c r="CJ22" s="87"/>
      <c r="CK22" s="87"/>
      <c r="CL22" s="87"/>
      <c r="CM22" s="87"/>
      <c r="CN22" s="87"/>
      <c r="CO22" s="87"/>
      <c r="CP22" s="87"/>
      <c r="CQ22" s="87"/>
      <c r="CR22" s="87"/>
    </row>
    <row r="23" spans="1:96" ht="78.75" customHeight="1">
      <c r="A23" s="743"/>
      <c r="B23" s="743"/>
      <c r="C23" s="743"/>
      <c r="D23" s="743"/>
      <c r="E23" s="86"/>
      <c r="F23" s="86"/>
      <c r="G23" s="743"/>
      <c r="H23" s="743"/>
      <c r="I23" s="130" t="s">
        <v>296</v>
      </c>
      <c r="J23" s="764"/>
      <c r="K23" s="743"/>
      <c r="L23" s="743"/>
      <c r="M23" s="834"/>
      <c r="N23" s="834"/>
      <c r="O23" s="834"/>
      <c r="P23" s="834"/>
      <c r="Q23" s="834"/>
      <c r="R23" s="834"/>
      <c r="S23" s="834"/>
      <c r="T23" s="834"/>
      <c r="U23" s="834"/>
      <c r="V23" s="834"/>
      <c r="W23" s="834"/>
      <c r="X23" s="834"/>
      <c r="Y23" s="834"/>
      <c r="Z23" s="834"/>
      <c r="AA23" s="834"/>
      <c r="AB23" s="834"/>
      <c r="AC23" s="834"/>
      <c r="AD23" s="834"/>
      <c r="AE23" s="834"/>
      <c r="AF23" s="743"/>
      <c r="AG23" s="72">
        <f t="shared" si="0"/>
        <v>5</v>
      </c>
      <c r="AH23" s="743"/>
      <c r="AI23" s="743"/>
      <c r="AJ23" s="743"/>
      <c r="AK23" s="114">
        <v>3</v>
      </c>
      <c r="AL23" s="142" t="s">
        <v>646</v>
      </c>
      <c r="AM23" s="132" t="s">
        <v>283</v>
      </c>
      <c r="AN23" s="132">
        <f t="shared" si="16"/>
        <v>15</v>
      </c>
      <c r="AO23" s="132" t="s">
        <v>282</v>
      </c>
      <c r="AP23" s="132">
        <f t="shared" si="17"/>
        <v>15</v>
      </c>
      <c r="AQ23" s="132" t="s">
        <v>281</v>
      </c>
      <c r="AR23" s="132">
        <f t="shared" si="18"/>
        <v>15</v>
      </c>
      <c r="AS23" s="133" t="s">
        <v>280</v>
      </c>
      <c r="AT23" s="132">
        <f t="shared" si="19"/>
        <v>15</v>
      </c>
      <c r="AU23" s="132" t="s">
        <v>279</v>
      </c>
      <c r="AV23" s="132">
        <f t="shared" si="20"/>
        <v>15</v>
      </c>
      <c r="AW23" s="134" t="s">
        <v>278</v>
      </c>
      <c r="AX23" s="132">
        <f t="shared" si="21"/>
        <v>15</v>
      </c>
      <c r="AY23" s="134" t="s">
        <v>277</v>
      </c>
      <c r="AZ23" s="132">
        <f t="shared" si="22"/>
        <v>15</v>
      </c>
      <c r="BA23" s="135">
        <f t="shared" si="23"/>
        <v>105</v>
      </c>
      <c r="BB23" s="132" t="str">
        <f t="shared" si="24"/>
        <v>Fuerte</v>
      </c>
      <c r="BC23" s="132" t="s">
        <v>276</v>
      </c>
      <c r="BD23" s="132">
        <f t="shared" si="25"/>
        <v>100</v>
      </c>
      <c r="BE23" s="136" t="str">
        <f t="shared" si="26"/>
        <v>Fuerte</v>
      </c>
      <c r="BF23" s="743"/>
      <c r="BG23" s="743"/>
      <c r="BH23" s="743"/>
      <c r="BI23" s="743"/>
      <c r="BJ23" s="743"/>
      <c r="BK23" s="743"/>
      <c r="BL23" s="743"/>
      <c r="BM23" s="743"/>
      <c r="BN23" s="137" t="s">
        <v>314</v>
      </c>
      <c r="BO23" s="138" t="s">
        <v>645</v>
      </c>
      <c r="BP23" s="138" t="s">
        <v>872</v>
      </c>
      <c r="BQ23" s="139" t="s">
        <v>874</v>
      </c>
      <c r="BR23" s="138" t="s">
        <v>644</v>
      </c>
      <c r="BS23" s="138" t="s">
        <v>643</v>
      </c>
      <c r="BT23" s="138" t="s">
        <v>643</v>
      </c>
      <c r="BU23" s="138">
        <v>2024</v>
      </c>
      <c r="BV23" s="140">
        <v>45657</v>
      </c>
      <c r="BW23" s="120">
        <v>4789</v>
      </c>
      <c r="BX23" s="114"/>
      <c r="BY23" s="87"/>
      <c r="BZ23" s="87"/>
      <c r="CA23" s="87"/>
      <c r="CB23" s="87"/>
      <c r="CC23" s="87"/>
      <c r="CD23" s="87"/>
      <c r="CE23" s="87"/>
      <c r="CF23" s="87"/>
      <c r="CG23" s="87"/>
      <c r="CH23" s="87"/>
      <c r="CI23" s="87"/>
      <c r="CJ23" s="87"/>
      <c r="CK23" s="87"/>
      <c r="CL23" s="87"/>
      <c r="CM23" s="87"/>
      <c r="CN23" s="87"/>
      <c r="CO23" s="87"/>
      <c r="CP23" s="87"/>
      <c r="CQ23" s="87"/>
      <c r="CR23" s="87"/>
    </row>
    <row r="24" spans="1:96" ht="78.75" customHeight="1">
      <c r="A24" s="743"/>
      <c r="B24" s="743"/>
      <c r="C24" s="743"/>
      <c r="D24" s="743"/>
      <c r="E24" s="86"/>
      <c r="F24" s="86"/>
      <c r="G24" s="743"/>
      <c r="H24" s="743"/>
      <c r="I24" s="89"/>
      <c r="J24" s="764"/>
      <c r="K24" s="743"/>
      <c r="L24" s="743"/>
      <c r="M24" s="834"/>
      <c r="N24" s="834"/>
      <c r="O24" s="834"/>
      <c r="P24" s="834"/>
      <c r="Q24" s="834"/>
      <c r="R24" s="834"/>
      <c r="S24" s="834"/>
      <c r="T24" s="834"/>
      <c r="U24" s="834"/>
      <c r="V24" s="834"/>
      <c r="W24" s="834"/>
      <c r="X24" s="834"/>
      <c r="Y24" s="834"/>
      <c r="Z24" s="834"/>
      <c r="AA24" s="834"/>
      <c r="AB24" s="834"/>
      <c r="AC24" s="834"/>
      <c r="AD24" s="834"/>
      <c r="AE24" s="834"/>
      <c r="AF24" s="743"/>
      <c r="AG24" s="72">
        <f t="shared" si="0"/>
        <v>5</v>
      </c>
      <c r="AH24" s="743"/>
      <c r="AI24" s="743"/>
      <c r="AJ24" s="743"/>
      <c r="AK24" s="114">
        <v>4</v>
      </c>
      <c r="AL24" s="142" t="s">
        <v>642</v>
      </c>
      <c r="AM24" s="132" t="s">
        <v>283</v>
      </c>
      <c r="AN24" s="132">
        <f t="shared" si="16"/>
        <v>15</v>
      </c>
      <c r="AO24" s="132" t="s">
        <v>282</v>
      </c>
      <c r="AP24" s="132">
        <f t="shared" si="17"/>
        <v>15</v>
      </c>
      <c r="AQ24" s="132" t="s">
        <v>281</v>
      </c>
      <c r="AR24" s="132">
        <f t="shared" si="18"/>
        <v>15</v>
      </c>
      <c r="AS24" s="133" t="s">
        <v>280</v>
      </c>
      <c r="AT24" s="132">
        <f t="shared" si="19"/>
        <v>15</v>
      </c>
      <c r="AU24" s="132" t="s">
        <v>279</v>
      </c>
      <c r="AV24" s="132">
        <f t="shared" si="20"/>
        <v>15</v>
      </c>
      <c r="AW24" s="134" t="s">
        <v>278</v>
      </c>
      <c r="AX24" s="132">
        <f t="shared" si="21"/>
        <v>15</v>
      </c>
      <c r="AY24" s="134" t="s">
        <v>277</v>
      </c>
      <c r="AZ24" s="132">
        <f t="shared" si="22"/>
        <v>15</v>
      </c>
      <c r="BA24" s="135">
        <f t="shared" si="23"/>
        <v>105</v>
      </c>
      <c r="BB24" s="132" t="str">
        <f t="shared" si="24"/>
        <v>Fuerte</v>
      </c>
      <c r="BC24" s="132" t="s">
        <v>276</v>
      </c>
      <c r="BD24" s="132">
        <f t="shared" si="25"/>
        <v>100</v>
      </c>
      <c r="BE24" s="136" t="str">
        <f t="shared" si="26"/>
        <v>Fuerte</v>
      </c>
      <c r="BF24" s="743"/>
      <c r="BG24" s="743"/>
      <c r="BH24" s="743"/>
      <c r="BI24" s="743"/>
      <c r="BJ24" s="743"/>
      <c r="BK24" s="743"/>
      <c r="BL24" s="743"/>
      <c r="BM24" s="743"/>
      <c r="BN24" s="137" t="s">
        <v>314</v>
      </c>
      <c r="BO24" s="138" t="s">
        <v>641</v>
      </c>
      <c r="BP24" s="138" t="s">
        <v>872</v>
      </c>
      <c r="BQ24" s="139" t="s">
        <v>640</v>
      </c>
      <c r="BR24" s="138" t="s">
        <v>638</v>
      </c>
      <c r="BS24" s="138" t="s">
        <v>639</v>
      </c>
      <c r="BT24" s="138" t="s">
        <v>638</v>
      </c>
      <c r="BU24" s="138">
        <v>2024</v>
      </c>
      <c r="BV24" s="140">
        <v>45657</v>
      </c>
      <c r="BW24" s="120">
        <v>4789</v>
      </c>
      <c r="BX24" s="114"/>
      <c r="BY24" s="87"/>
      <c r="BZ24" s="87"/>
      <c r="CA24" s="87"/>
      <c r="CB24" s="87"/>
      <c r="CC24" s="87"/>
      <c r="CD24" s="87"/>
      <c r="CE24" s="87"/>
      <c r="CF24" s="87"/>
      <c r="CG24" s="87"/>
      <c r="CH24" s="87"/>
      <c r="CI24" s="87"/>
      <c r="CJ24" s="87"/>
      <c r="CK24" s="87"/>
      <c r="CL24" s="87"/>
      <c r="CM24" s="87"/>
      <c r="CN24" s="87"/>
      <c r="CO24" s="87"/>
      <c r="CP24" s="87"/>
      <c r="CQ24" s="87"/>
      <c r="CR24" s="87"/>
    </row>
    <row r="25" spans="1:96" ht="78.75" customHeight="1">
      <c r="A25" s="759">
        <v>5</v>
      </c>
      <c r="B25" s="759" t="s">
        <v>637</v>
      </c>
      <c r="C25" s="759" t="s">
        <v>636</v>
      </c>
      <c r="D25" s="759" t="s">
        <v>635</v>
      </c>
      <c r="E25" s="759" t="s">
        <v>634</v>
      </c>
      <c r="F25" s="759" t="s">
        <v>633</v>
      </c>
      <c r="G25" s="759" t="s">
        <v>632</v>
      </c>
      <c r="H25" s="759" t="s">
        <v>317</v>
      </c>
      <c r="I25" s="759" t="s">
        <v>301</v>
      </c>
      <c r="J25" s="759">
        <v>5</v>
      </c>
      <c r="K25" s="780" t="str">
        <f>IF(J25&lt;=0,"",IF(J25=1,"Rara vez",IF(J25=2,"Improbable",IF(J25=3,"Posible",IF(J25=4,"Probable",IF(J25=5,"Casi Seguro"))))))</f>
        <v>Casi Seguro</v>
      </c>
      <c r="L25" s="782">
        <f>IF(K25="","",IF(K25="Rara vez",0.2,IF(K25="Improbable",0.4,IF(K25="Posible",0.6,IF(K25="Probable",0.8,IF(K25="Casi seguro",1,))))))</f>
        <v>1</v>
      </c>
      <c r="M25" s="782" t="s">
        <v>286</v>
      </c>
      <c r="N25" s="782" t="s">
        <v>286</v>
      </c>
      <c r="O25" s="782" t="s">
        <v>285</v>
      </c>
      <c r="P25" s="782" t="s">
        <v>285</v>
      </c>
      <c r="Q25" s="782" t="s">
        <v>286</v>
      </c>
      <c r="R25" s="782" t="s">
        <v>286</v>
      </c>
      <c r="S25" s="782" t="s">
        <v>285</v>
      </c>
      <c r="T25" s="782" t="s">
        <v>285</v>
      </c>
      <c r="U25" s="782" t="s">
        <v>285</v>
      </c>
      <c r="V25" s="782" t="s">
        <v>286</v>
      </c>
      <c r="W25" s="782" t="s">
        <v>286</v>
      </c>
      <c r="X25" s="782" t="s">
        <v>286</v>
      </c>
      <c r="Y25" s="782" t="s">
        <v>286</v>
      </c>
      <c r="Z25" s="782" t="s">
        <v>286</v>
      </c>
      <c r="AA25" s="782" t="s">
        <v>286</v>
      </c>
      <c r="AB25" s="782" t="s">
        <v>285</v>
      </c>
      <c r="AC25" s="782" t="s">
        <v>285</v>
      </c>
      <c r="AD25" s="782" t="s">
        <v>285</v>
      </c>
      <c r="AE25" s="782" t="s">
        <v>286</v>
      </c>
      <c r="AF25" s="801">
        <f>IF(AB25="Si","19",COUNTIF(M25:AE26,"si"))</f>
        <v>11</v>
      </c>
      <c r="AG25" s="72">
        <f t="shared" si="0"/>
        <v>10</v>
      </c>
      <c r="AH25" s="780" t="str">
        <f>IF(AG25=5,"Moderado",IF(AG25=10,"Mayor",IF(AG25=20,"Catastrófico",0)))</f>
        <v>Mayor</v>
      </c>
      <c r="AI25" s="782">
        <f>IF(AH25="","",IF(AH25="Leve",0.2,IF(AH25="Menor",0.4,IF(AH25="Moderado",0.6,IF(AH25="Mayor",0.8,IF(AH25="Catastrófico",1,))))))</f>
        <v>0.8</v>
      </c>
      <c r="AJ25" s="780"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Extremo</v>
      </c>
      <c r="AK25" s="78">
        <v>1</v>
      </c>
      <c r="AL25" s="143" t="s">
        <v>631</v>
      </c>
      <c r="AM25" s="75" t="s">
        <v>283</v>
      </c>
      <c r="AN25" s="75">
        <f t="shared" si="16"/>
        <v>15</v>
      </c>
      <c r="AO25" s="75" t="s">
        <v>282</v>
      </c>
      <c r="AP25" s="75">
        <f t="shared" si="17"/>
        <v>15</v>
      </c>
      <c r="AQ25" s="75" t="s">
        <v>281</v>
      </c>
      <c r="AR25" s="75">
        <f t="shared" si="18"/>
        <v>15</v>
      </c>
      <c r="AS25" s="75" t="s">
        <v>280</v>
      </c>
      <c r="AT25" s="75">
        <f t="shared" si="19"/>
        <v>15</v>
      </c>
      <c r="AU25" s="75" t="s">
        <v>279</v>
      </c>
      <c r="AV25" s="75">
        <f t="shared" si="20"/>
        <v>15</v>
      </c>
      <c r="AW25" s="75" t="s">
        <v>508</v>
      </c>
      <c r="AX25" s="75">
        <f t="shared" si="21"/>
        <v>0</v>
      </c>
      <c r="AY25" s="75" t="s">
        <v>277</v>
      </c>
      <c r="AZ25" s="75">
        <f t="shared" si="22"/>
        <v>15</v>
      </c>
      <c r="BA25" s="76">
        <f>SUM(AN25,AP25,AR25,AT25,AV25,AX25,AZ25)</f>
        <v>90</v>
      </c>
      <c r="BB25" s="75" t="str">
        <f>IF(BA25&gt;=96,"Fuerte",IF(AND(BA25&gt;=86, BA25&lt;96),"Moderado",IF(BA25&lt;86,"Débil")))</f>
        <v>Moderado</v>
      </c>
      <c r="BC25" s="75" t="s">
        <v>299</v>
      </c>
      <c r="BD25" s="75">
        <f>VALUE(IF(OR(AND(BB25="Fuerte",BC25="Fuerte")),"100",IF(OR(AND(BB25="Fuerte",BC25="Moderado"),AND(BB25="Moderado",BC25="Fuerte"),AND(BB25="Moderado",BC25="Moderado")),"50",IF(OR(AND(BB25="Fuerte",BC25="Débil"),AND(BB25="Moderado",BC25="Débil"),AND(BB25="Débil",BC25="Fuerte"),AND(BB25="Débil",BC25="Moderado"),AND(BB25="Débil",BC25="Débil")),"0",))))</f>
        <v>50</v>
      </c>
      <c r="BE25" s="77" t="str">
        <f>IF(BD25=100,"Fuerte",IF(BD25=50,"Moderado",IF(BD25=0,"Débil")))</f>
        <v>Moderado</v>
      </c>
      <c r="BF25" s="744">
        <f>AVERAGE(BD25:BD26)</f>
        <v>50</v>
      </c>
      <c r="BG25" s="744" t="str">
        <f>IF(BF25=100,"Fuerte",IF(AND(BF25&lt;=99, BF25&gt;=50),"Moderado",IF(BF25&lt;50,"Débil")))</f>
        <v>Moderado</v>
      </c>
      <c r="BH25" s="741">
        <f>IF(BG25="Fuerte",(J25-2),IF(BG25="Moderado",(J25-1), IF(BG25="Débil",((J25-0)))))</f>
        <v>4</v>
      </c>
      <c r="BI25" s="741" t="str">
        <f>IF(BH25&lt;=0,"Rara vez",IF(BH25=1,"Rara vez",IF(BH25=2,"Improbable",IF(BH25=3,"Posible",IF(BH25=4,"Probable",IF(BH25=5,"Casi Seguro"))))))</f>
        <v>Probable</v>
      </c>
      <c r="BJ25" s="782">
        <f>IF(BI25="","",IF(BI25="Rara vez",0.2,IF(BI25="Improbable",0.4,IF(BI25="Posible",0.6,IF(BI25="Probable",0.8,IF(BI25="Casi seguro",1,))))))</f>
        <v>0.8</v>
      </c>
      <c r="BK25" s="741" t="str">
        <f>IFERROR(IF(AG25=5,"Moderado",IF(AG25=10,"Mayor",IF(AG25=20,"Catastrófico",0))),"")</f>
        <v>Mayor</v>
      </c>
      <c r="BL25" s="782">
        <f>IF(AH25="","",IF(AH25="Moderado",0.6,IF(AH25="Mayor",0.8,IF(AH25="Catastrófico",1,))))</f>
        <v>0.8</v>
      </c>
      <c r="BM25" s="741" t="str">
        <f>IF(OR(AND(KBJ25="Rara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Extremo</v>
      </c>
      <c r="BN25" s="77" t="s">
        <v>314</v>
      </c>
      <c r="BO25" s="78" t="s">
        <v>630</v>
      </c>
      <c r="BP25" s="78"/>
      <c r="BQ25" s="78" t="s">
        <v>625</v>
      </c>
      <c r="BR25" s="78" t="s">
        <v>624</v>
      </c>
      <c r="BS25" s="78" t="s">
        <v>229</v>
      </c>
      <c r="BT25" s="78" t="s">
        <v>623</v>
      </c>
      <c r="BU25" s="144">
        <v>44985</v>
      </c>
      <c r="BV25" s="144">
        <v>45290</v>
      </c>
      <c r="BW25" s="78"/>
      <c r="BX25" s="78"/>
      <c r="BY25" s="87"/>
      <c r="BZ25" s="87"/>
      <c r="CA25" s="87"/>
      <c r="CB25" s="87"/>
      <c r="CC25" s="87"/>
      <c r="CD25" s="87"/>
      <c r="CE25" s="87"/>
      <c r="CF25" s="87"/>
      <c r="CG25" s="87"/>
      <c r="CH25" s="87"/>
      <c r="CI25" s="87"/>
      <c r="CJ25" s="87"/>
      <c r="CK25" s="87"/>
      <c r="CL25" s="87"/>
      <c r="CM25" s="87"/>
      <c r="CN25" s="87"/>
      <c r="CO25" s="87"/>
      <c r="CP25" s="87"/>
      <c r="CQ25" s="87"/>
      <c r="CR25" s="87"/>
    </row>
    <row r="26" spans="1:96" ht="78.75" customHeight="1">
      <c r="A26" s="743"/>
      <c r="B26" s="743"/>
      <c r="C26" s="743"/>
      <c r="D26" s="743"/>
      <c r="E26" s="743"/>
      <c r="F26" s="743"/>
      <c r="G26" s="743"/>
      <c r="H26" s="743"/>
      <c r="I26" s="743"/>
      <c r="J26" s="764"/>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2">
        <f t="shared" si="0"/>
        <v>5</v>
      </c>
      <c r="AH26" s="743"/>
      <c r="AI26" s="743"/>
      <c r="AJ26" s="743"/>
      <c r="AK26" s="78">
        <v>2</v>
      </c>
      <c r="AL26" s="143" t="s">
        <v>629</v>
      </c>
      <c r="AM26" s="75" t="s">
        <v>283</v>
      </c>
      <c r="AN26" s="75">
        <f t="shared" si="16"/>
        <v>15</v>
      </c>
      <c r="AO26" s="75" t="s">
        <v>282</v>
      </c>
      <c r="AP26" s="75">
        <f t="shared" si="17"/>
        <v>15</v>
      </c>
      <c r="AQ26" s="75" t="s">
        <v>281</v>
      </c>
      <c r="AR26" s="75">
        <f t="shared" si="18"/>
        <v>15</v>
      </c>
      <c r="AS26" s="75" t="s">
        <v>315</v>
      </c>
      <c r="AT26" s="75">
        <f t="shared" si="19"/>
        <v>10</v>
      </c>
      <c r="AU26" s="75" t="s">
        <v>279</v>
      </c>
      <c r="AV26" s="75">
        <f t="shared" si="20"/>
        <v>15</v>
      </c>
      <c r="AW26" s="75" t="s">
        <v>278</v>
      </c>
      <c r="AX26" s="75">
        <f t="shared" si="21"/>
        <v>15</v>
      </c>
      <c r="AY26" s="75" t="s">
        <v>277</v>
      </c>
      <c r="AZ26" s="75">
        <f t="shared" si="22"/>
        <v>15</v>
      </c>
      <c r="BA26" s="76">
        <f>SUM(AN26,AP26,AR26,AT26,AV26,AX26,AZ26)</f>
        <v>100</v>
      </c>
      <c r="BB26" s="75" t="str">
        <f>IF(BA26&gt;=96,"Fuerte",IF(AND(BA26&gt;=86, BA26&lt;96),"Moderado",IF(BA26&lt;86,"Débil")))</f>
        <v>Fuerte</v>
      </c>
      <c r="BC26" s="75" t="s">
        <v>299</v>
      </c>
      <c r="BD26" s="75">
        <f>VALUE(IF(OR(AND(BB26="Fuerte",BC26="Fuerte")),"100",IF(OR(AND(BB26="Fuerte",BC26="Moderado"),AND(BB26="Moderado",BC26="Fuerte"),AND(BB26="Moderado",BC26="Moderado")),"50",IF(OR(AND(BB26="Fuerte",BC26="Débil"),AND(BB26="Moderado",BC26="Débil"),AND(BB26="Débil",BC26="Fuerte"),AND(BB26="Débil",BC26="Moderado"),AND(BB26="Débil",BC26="Débil")),"0",))))</f>
        <v>50</v>
      </c>
      <c r="BE26" s="77" t="str">
        <f>IF(BD26=100,"Fuerte",IF(BD26=50,"Moderado",IF(BD26=0,"Débil")))</f>
        <v>Moderado</v>
      </c>
      <c r="BF26" s="743"/>
      <c r="BG26" s="743"/>
      <c r="BH26" s="743"/>
      <c r="BI26" s="743"/>
      <c r="BJ26" s="743"/>
      <c r="BK26" s="743"/>
      <c r="BL26" s="743"/>
      <c r="BM26" s="743"/>
      <c r="BN26" s="77" t="s">
        <v>314</v>
      </c>
      <c r="BO26" s="78" t="s">
        <v>628</v>
      </c>
      <c r="BP26" s="78"/>
      <c r="BQ26" s="78" t="s">
        <v>625</v>
      </c>
      <c r="BR26" s="78" t="s">
        <v>624</v>
      </c>
      <c r="BS26" s="78" t="s">
        <v>229</v>
      </c>
      <c r="BT26" s="78" t="s">
        <v>623</v>
      </c>
      <c r="BU26" s="144">
        <v>44985</v>
      </c>
      <c r="BV26" s="144">
        <v>45290</v>
      </c>
      <c r="BW26" s="78"/>
      <c r="BX26" s="78"/>
      <c r="BY26" s="87"/>
      <c r="BZ26" s="87"/>
      <c r="CA26" s="87"/>
      <c r="CB26" s="87"/>
      <c r="CC26" s="87"/>
      <c r="CD26" s="87"/>
      <c r="CE26" s="87"/>
      <c r="CF26" s="87"/>
      <c r="CG26" s="87"/>
      <c r="CH26" s="87"/>
      <c r="CI26" s="87"/>
      <c r="CJ26" s="87"/>
      <c r="CK26" s="87"/>
      <c r="CL26" s="87"/>
      <c r="CM26" s="87"/>
      <c r="CN26" s="87"/>
      <c r="CO26" s="87"/>
      <c r="CP26" s="87"/>
      <c r="CQ26" s="87"/>
      <c r="CR26" s="87"/>
    </row>
    <row r="27" spans="1:96" ht="78.75" customHeight="1">
      <c r="A27" s="743"/>
      <c r="B27" s="743"/>
      <c r="C27" s="743"/>
      <c r="D27" s="743"/>
      <c r="E27" s="743"/>
      <c r="F27" s="743"/>
      <c r="G27" s="743"/>
      <c r="H27" s="743"/>
      <c r="I27" s="743"/>
      <c r="J27" s="764"/>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2">
        <f t="shared" si="0"/>
        <v>5</v>
      </c>
      <c r="AH27" s="743"/>
      <c r="AI27" s="743"/>
      <c r="AJ27" s="743"/>
      <c r="AK27" s="73">
        <v>3</v>
      </c>
      <c r="AL27" s="143" t="s">
        <v>627</v>
      </c>
      <c r="AM27" s="75" t="s">
        <v>283</v>
      </c>
      <c r="AN27" s="75">
        <f t="shared" si="16"/>
        <v>15</v>
      </c>
      <c r="AO27" s="75" t="s">
        <v>282</v>
      </c>
      <c r="AP27" s="75">
        <f t="shared" si="17"/>
        <v>15</v>
      </c>
      <c r="AQ27" s="75" t="s">
        <v>281</v>
      </c>
      <c r="AR27" s="75">
        <f t="shared" si="18"/>
        <v>15</v>
      </c>
      <c r="AS27" s="75" t="s">
        <v>280</v>
      </c>
      <c r="AT27" s="75">
        <f t="shared" si="19"/>
        <v>15</v>
      </c>
      <c r="AU27" s="75" t="s">
        <v>279</v>
      </c>
      <c r="AV27" s="75">
        <f t="shared" si="20"/>
        <v>15</v>
      </c>
      <c r="AW27" s="75" t="s">
        <v>278</v>
      </c>
      <c r="AX27" s="75">
        <f t="shared" si="21"/>
        <v>15</v>
      </c>
      <c r="AY27" s="75" t="s">
        <v>277</v>
      </c>
      <c r="AZ27" s="75">
        <f t="shared" si="22"/>
        <v>15</v>
      </c>
      <c r="BA27" s="76">
        <f>SUM(AN27,AP27,AR27,AT27,AV27,AX27,AZ27)</f>
        <v>105</v>
      </c>
      <c r="BB27" s="75" t="str">
        <f>IF(BA27&gt;=96,"Fuerte",IF(AND(BA27&gt;=86, BA27&lt;96),"Moderado",IF(BA27&lt;86,"Débil")))</f>
        <v>Fuerte</v>
      </c>
      <c r="BC27" s="75" t="s">
        <v>299</v>
      </c>
      <c r="BD27" s="75">
        <f>VALUE(IF(OR(AND(BB27="Fuerte",BC27="Fuerte")),"100",IF(OR(AND(BB27="Fuerte",BC27="Moderado"),AND(BB27="Moderado",BC27="Fuerte"),AND(BB27="Moderado",BC27="Moderado")),"50",IF(OR(AND(BB27="Fuerte",BC27="Débil"),AND(BB27="Moderado",BC27="Débil"),AND(BB27="Débil",BC27="Fuerte"),AND(BB27="Débil",BC27="Moderado"),AND(BB27="Débil",BC27="Débil")),"0",))))</f>
        <v>50</v>
      </c>
      <c r="BE27" s="77" t="str">
        <f>IF(BD27=100,"Fuerte",IF(BD27=50,"Moderado",IF(BD27=0,"Débil")))</f>
        <v>Moderado</v>
      </c>
      <c r="BF27" s="743"/>
      <c r="BG27" s="743"/>
      <c r="BH27" s="743"/>
      <c r="BI27" s="743"/>
      <c r="BJ27" s="743"/>
      <c r="BK27" s="743"/>
      <c r="BL27" s="743"/>
      <c r="BM27" s="743"/>
      <c r="BN27" s="77" t="s">
        <v>314</v>
      </c>
      <c r="BO27" s="78" t="s">
        <v>626</v>
      </c>
      <c r="BP27" s="78"/>
      <c r="BQ27" s="78" t="s">
        <v>625</v>
      </c>
      <c r="BR27" s="78" t="s">
        <v>624</v>
      </c>
      <c r="BS27" s="78" t="s">
        <v>229</v>
      </c>
      <c r="BT27" s="78" t="s">
        <v>623</v>
      </c>
      <c r="BU27" s="144">
        <v>44985</v>
      </c>
      <c r="BV27" s="144">
        <v>45290</v>
      </c>
      <c r="BW27" s="78"/>
      <c r="BX27" s="78"/>
      <c r="BY27" s="87"/>
      <c r="BZ27" s="87"/>
      <c r="CA27" s="87"/>
      <c r="CB27" s="87"/>
      <c r="CC27" s="87"/>
      <c r="CD27" s="87"/>
      <c r="CE27" s="87"/>
      <c r="CF27" s="87"/>
      <c r="CG27" s="87"/>
      <c r="CH27" s="87"/>
      <c r="CI27" s="87"/>
      <c r="CJ27" s="87"/>
      <c r="CK27" s="87"/>
      <c r="CL27" s="87"/>
      <c r="CM27" s="87"/>
      <c r="CN27" s="87"/>
      <c r="CO27" s="87"/>
      <c r="CP27" s="87"/>
      <c r="CQ27" s="87"/>
      <c r="CR27" s="87"/>
    </row>
    <row r="28" spans="1:96" ht="116.25" customHeight="1">
      <c r="A28" s="759">
        <v>6</v>
      </c>
      <c r="B28" s="759" t="s">
        <v>622</v>
      </c>
      <c r="C28" s="759" t="s">
        <v>621</v>
      </c>
      <c r="D28" s="759" t="s">
        <v>620</v>
      </c>
      <c r="E28" s="86" t="s">
        <v>619</v>
      </c>
      <c r="F28" s="86" t="s">
        <v>618</v>
      </c>
      <c r="G28" s="759" t="s">
        <v>617</v>
      </c>
      <c r="H28" s="759" t="s">
        <v>317</v>
      </c>
      <c r="I28" s="130" t="s">
        <v>301</v>
      </c>
      <c r="J28" s="759">
        <v>1</v>
      </c>
      <c r="K28" s="780" t="str">
        <f>IF(J28&lt;=0,"",IF(J28=1,"Rara vez",IF(J28=2,"Improbable",IF(J28=3,"Posible",IF(J28=4,"Probable",IF(J28=5,"Casi Seguro"))))))</f>
        <v>Rara vez</v>
      </c>
      <c r="L28" s="782">
        <f>IF(K28="","",IF(K28="Rara vez",0.2,IF(K28="Improbable",0.4,IF(K28="Posible",0.6,IF(K28="Probable",0.8,IF(K28="Casi seguro",1,))))))</f>
        <v>0.2</v>
      </c>
      <c r="M28" s="782" t="s">
        <v>286</v>
      </c>
      <c r="N28" s="782" t="s">
        <v>286</v>
      </c>
      <c r="O28" s="782" t="s">
        <v>285</v>
      </c>
      <c r="P28" s="782" t="s">
        <v>285</v>
      </c>
      <c r="Q28" s="782" t="s">
        <v>286</v>
      </c>
      <c r="R28" s="782" t="s">
        <v>286</v>
      </c>
      <c r="S28" s="782" t="s">
        <v>286</v>
      </c>
      <c r="T28" s="782" t="s">
        <v>285</v>
      </c>
      <c r="U28" s="782" t="s">
        <v>285</v>
      </c>
      <c r="V28" s="782" t="s">
        <v>286</v>
      </c>
      <c r="W28" s="782" t="s">
        <v>286</v>
      </c>
      <c r="X28" s="782" t="s">
        <v>286</v>
      </c>
      <c r="Y28" s="782" t="s">
        <v>286</v>
      </c>
      <c r="Z28" s="782" t="s">
        <v>285</v>
      </c>
      <c r="AA28" s="782" t="s">
        <v>286</v>
      </c>
      <c r="AB28" s="782" t="s">
        <v>285</v>
      </c>
      <c r="AC28" s="782" t="s">
        <v>286</v>
      </c>
      <c r="AD28" s="782" t="s">
        <v>285</v>
      </c>
      <c r="AE28" s="782" t="s">
        <v>285</v>
      </c>
      <c r="AF28" s="801">
        <f>IF(AB28="Si","19",COUNTIF(M28:AE29,"si"))</f>
        <v>11</v>
      </c>
      <c r="AG28" s="72">
        <f t="shared" si="0"/>
        <v>10</v>
      </c>
      <c r="AH28" s="780" t="str">
        <f>IF(AG28=5,"Moderado",IF(AG28=10,"Mayor",IF(AG28=20,"Catastrófico",0)))</f>
        <v>Mayor</v>
      </c>
      <c r="AI28" s="782">
        <f>IF(AH28="","",IF(AH28="Leve",0.2,IF(AH28="Menor",0.4,IF(AH28="Moderado",0.6,IF(AH28="Mayor",0.8,IF(AH28="Catastrófico",1,))))))</f>
        <v>0.8</v>
      </c>
      <c r="AJ28" s="780" t="str">
        <f>IF(OR(AND(K28="Rara vez",AH28="Moderado"),AND(K28="Improbable",AH28="Moderado")),"Moderado",IF(OR(AND(K28="Rara vez",AH28="Mayor"),AND(K28="Improbable",AH28="Mayor"),AND(K28="Posible",AH28="Moderado"),AND(K28="Probable",AH28="Moderado")),"Alta",IF(OR(AND(K28="Rara vez",AH28="Catastrófico"),AND(K28="Improbable",AH28="Catastrófico"),AND(K28="Posible",AH28="Catastrófico"),AND(K28="Probable",AH28="Catastrófico"),AND(K28="Casi seguro",AH28="Catastrófico"),AND(K28="Posible",AH28="Moderado"),AND(K28="Probable",AH28="Moderado"),AND(K28="Casi seguro",AH28="Moderado"),AND(K28="Posible",AH28="Mayor"),AND(K28="Probable",AH28="Mayor"),AND(K28="Casi seguro",AH28="Mayor")),"Extremo",)))</f>
        <v>Alta</v>
      </c>
      <c r="AK28" s="73">
        <v>1</v>
      </c>
      <c r="AL28" s="143" t="s">
        <v>616</v>
      </c>
      <c r="AM28" s="134" t="s">
        <v>283</v>
      </c>
      <c r="AN28" s="134">
        <f t="shared" si="16"/>
        <v>15</v>
      </c>
      <c r="AO28" s="134" t="s">
        <v>282</v>
      </c>
      <c r="AP28" s="134">
        <f t="shared" si="17"/>
        <v>15</v>
      </c>
      <c r="AQ28" s="134" t="s">
        <v>281</v>
      </c>
      <c r="AR28" s="134">
        <f t="shared" si="18"/>
        <v>15</v>
      </c>
      <c r="AS28" s="134" t="s">
        <v>280</v>
      </c>
      <c r="AT28" s="134">
        <f t="shared" si="19"/>
        <v>15</v>
      </c>
      <c r="AU28" s="134" t="s">
        <v>279</v>
      </c>
      <c r="AV28" s="134">
        <f t="shared" si="20"/>
        <v>15</v>
      </c>
      <c r="AW28" s="134" t="s">
        <v>278</v>
      </c>
      <c r="AX28" s="134">
        <f t="shared" si="21"/>
        <v>15</v>
      </c>
      <c r="AY28" s="134" t="s">
        <v>277</v>
      </c>
      <c r="AZ28" s="134">
        <f t="shared" si="22"/>
        <v>15</v>
      </c>
      <c r="BA28" s="145">
        <f>SUM(AN28,AP28,AR28,AT28,AV28,AX28,AZ28)</f>
        <v>105</v>
      </c>
      <c r="BB28" s="134" t="str">
        <f>IF(BA28&gt;=96,"Fuerte",IF(AND(BA28&gt;=86, BA28&lt;96),"Moderado",IF(BA28&lt;86,"Débil")))</f>
        <v>Fuerte</v>
      </c>
      <c r="BC28" s="134" t="s">
        <v>276</v>
      </c>
      <c r="BD28" s="134">
        <f>VALUE(IF(OR(AND(BB28="Fuerte",BC28="Fuerte")),"100",IF(OR(AND(BB28="Fuerte",BC28="Moderado"),AND(BB28="Moderado",BC28="Fuerte"),AND(BB28="Moderado",BC28="Moderado")),"50",IF(OR(AND(BB28="Fuerte",BC28="Débil"),AND(BB28="Moderado",BC28="Débil"),AND(BB28="Débil",BC28="Fuerte"),AND(BB28="Débil",BC28="Moderado"),AND(BB28="Débil",BC28="Débil")),"0",))))</f>
        <v>100</v>
      </c>
      <c r="BE28" s="146" t="str">
        <f>IF(BD28=100,"Fuerte",IF(BD28=50,"Moderado",IF(BD28=0,"Débil")))</f>
        <v>Fuerte</v>
      </c>
      <c r="BF28" s="744">
        <f>AVERAGE(BD28:BD29)</f>
        <v>100</v>
      </c>
      <c r="BG28" s="744" t="str">
        <f>IF(BF28=100,"Fuerte",IF(AND(BF28&lt;=99, BF28&gt;=50),"Moderado",IF(BF28&lt;50,"Débil")))</f>
        <v>Fuerte</v>
      </c>
      <c r="BH28" s="741">
        <f>IF(BG28="Fuerte",(J28-2),IF(BG28="Moderado",(J28-1), IF(BG28="Débil",((J28-0)))))</f>
        <v>-1</v>
      </c>
      <c r="BI28" s="741" t="str">
        <f>IF(BH28&lt;=0,"Rara vez",IF(BH28=1,"Rara vez",IF(BH28=2,"Improbable",IF(BH28=3,"Posible",IF(BH28=4,"Probable",IF(BH28=5,"Casi Seguro"))))))</f>
        <v>Rara vez</v>
      </c>
      <c r="BJ28" s="782">
        <f>IF(BI28="","",IF(BI28="Rara vez",0.2,IF(BI28="Improbable",0.4,IF(BI28="Posible",0.6,IF(BI28="Probable",0.8,IF(BI28="Casi seguro",1,))))))</f>
        <v>0.2</v>
      </c>
      <c r="BK28" s="741" t="str">
        <f>IFERROR(IF(AG28=5,"Moderado",IF(AG28=10,"Mayor",IF(AG28=20,"Catastrófico",0))),"")</f>
        <v>Mayor</v>
      </c>
      <c r="BL28" s="782">
        <f>IF(AH28="","",IF(AH28="Moderado",0.6,IF(AH28="Mayor",0.8,IF(AH28="Catastrófico",1,))))</f>
        <v>0.8</v>
      </c>
      <c r="BM28" s="741" t="str">
        <f>IF(OR(AND(KBJ28="Rara vez",BK28="Moderado"),AND(BI28="Improbable",BK28="Moderado")),"Moderado",IF(OR(AND(BI28="Rara vez",BK28="Mayor"),AND(BI28="Improbable",BK28="Mayor"),AND(BI28="Posible",BK28="Moderado"),AND(BI28="Probable",BK28="Moderado")),"Alta",IF(OR(AND(BI28="Rara vez",BK28="Catastrófico"),AND(BI28="Improbable",BK28="Catastrófico"),AND(BI28="Posible",BK28="Catastrófico"),AND(BI28="Probable",BK28="Catastrófico"),AND(BI28="Casi seguro",BK28="Catastrófico"),AND(BI28="Posible",BK28="Moderado"),AND(BI28="Probable",BK28="Moderado"),AND(BI28="Casi seguro",BK28="Moderado"),AND(BI28="Posible",BK28="Mayor"),AND(BI28="Probable",BK28="Mayor"),AND(BI28="Casi seguro",BK28="Mayor")),"Extremo",)))</f>
        <v>Alta</v>
      </c>
      <c r="BN28" s="146" t="s">
        <v>314</v>
      </c>
      <c r="BO28" s="78" t="s">
        <v>615</v>
      </c>
      <c r="BP28" s="78" t="s">
        <v>875</v>
      </c>
      <c r="BQ28" s="147" t="s">
        <v>614</v>
      </c>
      <c r="BR28" s="147" t="s">
        <v>613</v>
      </c>
      <c r="BS28" s="147" t="s">
        <v>612</v>
      </c>
      <c r="BT28" s="79" t="s">
        <v>876</v>
      </c>
      <c r="BU28" s="148">
        <v>45293</v>
      </c>
      <c r="BV28" s="144">
        <v>45657</v>
      </c>
      <c r="BW28" s="73">
        <v>4825</v>
      </c>
      <c r="BX28" s="73"/>
      <c r="BY28" s="87"/>
      <c r="BZ28" s="87"/>
      <c r="CA28" s="87"/>
      <c r="CB28" s="87"/>
      <c r="CC28" s="87"/>
      <c r="CD28" s="87"/>
      <c r="CE28" s="87"/>
      <c r="CF28" s="87"/>
      <c r="CG28" s="87"/>
      <c r="CH28" s="87"/>
      <c r="CI28" s="87"/>
      <c r="CJ28" s="87"/>
      <c r="CK28" s="87"/>
      <c r="CL28" s="87"/>
      <c r="CM28" s="87"/>
      <c r="CN28" s="87"/>
      <c r="CO28" s="87"/>
      <c r="CP28" s="87"/>
      <c r="CQ28" s="87"/>
      <c r="CR28" s="87"/>
    </row>
    <row r="29" spans="1:96" ht="126" customHeight="1">
      <c r="A29" s="743"/>
      <c r="B29" s="743"/>
      <c r="C29" s="743"/>
      <c r="D29" s="743"/>
      <c r="E29" s="86"/>
      <c r="F29" s="86"/>
      <c r="G29" s="743"/>
      <c r="H29" s="743"/>
      <c r="I29" s="130" t="s">
        <v>295</v>
      </c>
      <c r="J29" s="764"/>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2">
        <f t="shared" si="0"/>
        <v>5</v>
      </c>
      <c r="AH29" s="743"/>
      <c r="AI29" s="743"/>
      <c r="AJ29" s="743"/>
      <c r="AK29" s="73">
        <v>2</v>
      </c>
      <c r="AL29" s="143" t="s">
        <v>611</v>
      </c>
      <c r="AM29" s="134" t="s">
        <v>283</v>
      </c>
      <c r="AN29" s="134">
        <f t="shared" si="16"/>
        <v>15</v>
      </c>
      <c r="AO29" s="134" t="s">
        <v>282</v>
      </c>
      <c r="AP29" s="134">
        <f t="shared" si="17"/>
        <v>15</v>
      </c>
      <c r="AQ29" s="134" t="s">
        <v>281</v>
      </c>
      <c r="AR29" s="134">
        <f t="shared" si="18"/>
        <v>15</v>
      </c>
      <c r="AS29" s="134" t="s">
        <v>280</v>
      </c>
      <c r="AT29" s="134">
        <f t="shared" si="19"/>
        <v>15</v>
      </c>
      <c r="AU29" s="134" t="s">
        <v>279</v>
      </c>
      <c r="AV29" s="134">
        <f t="shared" si="20"/>
        <v>15</v>
      </c>
      <c r="AW29" s="134" t="s">
        <v>278</v>
      </c>
      <c r="AX29" s="134">
        <f t="shared" si="21"/>
        <v>15</v>
      </c>
      <c r="AY29" s="134" t="s">
        <v>277</v>
      </c>
      <c r="AZ29" s="134">
        <f t="shared" si="22"/>
        <v>15</v>
      </c>
      <c r="BA29" s="145">
        <f>SUM(AN29,AP29,AR29,AT29,AV29,AX29,AZ29)</f>
        <v>105</v>
      </c>
      <c r="BB29" s="134" t="str">
        <f>IF(BA29&gt;=96,"Fuerte",IF(AND(BA29&gt;=86, BA29&lt;96),"Moderado",IF(BA29&lt;86,"Débil")))</f>
        <v>Fuerte</v>
      </c>
      <c r="BC29" s="134" t="s">
        <v>276</v>
      </c>
      <c r="BD29" s="134">
        <f>VALUE(IF(OR(AND(BB29="Fuerte",BC29="Fuerte")),"100",IF(OR(AND(BB29="Fuerte",BC29="Moderado"),AND(BB29="Moderado",BC29="Fuerte"),AND(BB29="Moderado",BC29="Moderado")),"50",IF(OR(AND(BB29="Fuerte",BC29="Débil"),AND(BB29="Moderado",BC29="Débil"),AND(BB29="Débil",BC29="Fuerte"),AND(BB29="Débil",BC29="Moderado"),AND(BB29="Débil",BC29="Débil")),"0",))))</f>
        <v>100</v>
      </c>
      <c r="BE29" s="146" t="str">
        <f>IF(BD29=100,"Fuerte",IF(BD29=50,"Moderado",IF(BD29=0,"Débil")))</f>
        <v>Fuerte</v>
      </c>
      <c r="BF29" s="743"/>
      <c r="BG29" s="743"/>
      <c r="BH29" s="743"/>
      <c r="BI29" s="743"/>
      <c r="BJ29" s="743"/>
      <c r="BK29" s="743"/>
      <c r="BL29" s="743"/>
      <c r="BM29" s="743"/>
      <c r="BN29" s="146" t="s">
        <v>314</v>
      </c>
      <c r="BO29" s="78" t="s">
        <v>610</v>
      </c>
      <c r="BP29" s="78" t="s">
        <v>877</v>
      </c>
      <c r="BQ29" s="79" t="s">
        <v>878</v>
      </c>
      <c r="BR29" s="79" t="s">
        <v>879</v>
      </c>
      <c r="BS29" s="79" t="s">
        <v>880</v>
      </c>
      <c r="BT29" s="79" t="s">
        <v>881</v>
      </c>
      <c r="BU29" s="148">
        <v>45418</v>
      </c>
      <c r="BV29" s="144">
        <v>45657</v>
      </c>
      <c r="BW29" s="73">
        <v>4825</v>
      </c>
      <c r="BX29" s="73"/>
      <c r="BY29" s="87"/>
      <c r="BZ29" s="87"/>
      <c r="CA29" s="87"/>
      <c r="CB29" s="87"/>
      <c r="CC29" s="87"/>
      <c r="CD29" s="87"/>
      <c r="CE29" s="87"/>
      <c r="CF29" s="87"/>
      <c r="CG29" s="87"/>
      <c r="CH29" s="87"/>
      <c r="CI29" s="87"/>
      <c r="CJ29" s="87"/>
      <c r="CK29" s="87"/>
      <c r="CL29" s="87"/>
      <c r="CM29" s="87"/>
      <c r="CN29" s="87"/>
      <c r="CO29" s="87"/>
      <c r="CP29" s="87"/>
      <c r="CQ29" s="87"/>
      <c r="CR29" s="87"/>
    </row>
    <row r="30" spans="1:96" ht="78.75" customHeight="1">
      <c r="A30" s="743"/>
      <c r="B30" s="743"/>
      <c r="C30" s="743"/>
      <c r="D30" s="743"/>
      <c r="E30" s="86"/>
      <c r="F30" s="86"/>
      <c r="G30" s="743"/>
      <c r="H30" s="743"/>
      <c r="I30" s="130" t="s">
        <v>296</v>
      </c>
      <c r="J30" s="764"/>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2">
        <f t="shared" si="0"/>
        <v>5</v>
      </c>
      <c r="AH30" s="743"/>
      <c r="AI30" s="743"/>
      <c r="AJ30" s="743"/>
      <c r="AK30" s="73">
        <v>3</v>
      </c>
      <c r="AL30" s="90" t="s">
        <v>308</v>
      </c>
      <c r="AM30" s="134"/>
      <c r="AN30" s="134" t="str">
        <f t="shared" si="16"/>
        <v/>
      </c>
      <c r="AO30" s="134"/>
      <c r="AP30" s="134" t="str">
        <f t="shared" si="17"/>
        <v/>
      </c>
      <c r="AQ30" s="134"/>
      <c r="AR30" s="134" t="str">
        <f t="shared" si="18"/>
        <v/>
      </c>
      <c r="AS30" s="134"/>
      <c r="AT30" s="134" t="str">
        <f t="shared" si="19"/>
        <v/>
      </c>
      <c r="AU30" s="134"/>
      <c r="AV30" s="134" t="str">
        <f t="shared" si="20"/>
        <v/>
      </c>
      <c r="AW30" s="134"/>
      <c r="AX30" s="134" t="str">
        <f t="shared" si="21"/>
        <v/>
      </c>
      <c r="AY30" s="134"/>
      <c r="AZ30" s="134" t="str">
        <f t="shared" si="22"/>
        <v/>
      </c>
      <c r="BA30" s="145"/>
      <c r="BB30" s="134"/>
      <c r="BC30" s="134"/>
      <c r="BD30" s="134"/>
      <c r="BE30" s="146"/>
      <c r="BF30" s="743"/>
      <c r="BG30" s="743"/>
      <c r="BH30" s="743"/>
      <c r="BI30" s="743"/>
      <c r="BJ30" s="743"/>
      <c r="BK30" s="743"/>
      <c r="BL30" s="743"/>
      <c r="BM30" s="743"/>
      <c r="BN30" s="146"/>
      <c r="BO30" s="73"/>
      <c r="BP30" s="73"/>
      <c r="BQ30" s="73"/>
      <c r="BR30" s="73"/>
      <c r="BS30" s="73"/>
      <c r="BT30" s="73"/>
      <c r="BU30" s="149"/>
      <c r="BV30" s="149"/>
      <c r="BW30" s="73"/>
      <c r="BX30" s="73"/>
      <c r="BY30" s="87"/>
      <c r="BZ30" s="87"/>
      <c r="CA30" s="87"/>
      <c r="CB30" s="87"/>
      <c r="CC30" s="87"/>
      <c r="CD30" s="87"/>
      <c r="CE30" s="87"/>
      <c r="CF30" s="87"/>
      <c r="CG30" s="87"/>
      <c r="CH30" s="87"/>
      <c r="CI30" s="87"/>
      <c r="CJ30" s="87"/>
      <c r="CK30" s="87"/>
      <c r="CL30" s="87"/>
      <c r="CM30" s="87"/>
      <c r="CN30" s="87"/>
      <c r="CO30" s="87"/>
      <c r="CP30" s="87"/>
      <c r="CQ30" s="87"/>
      <c r="CR30" s="87"/>
    </row>
    <row r="31" spans="1:96" ht="78.75" customHeight="1">
      <c r="A31" s="743"/>
      <c r="B31" s="743"/>
      <c r="C31" s="743"/>
      <c r="D31" s="743"/>
      <c r="E31" s="86"/>
      <c r="F31" s="86"/>
      <c r="G31" s="743"/>
      <c r="H31" s="743"/>
      <c r="I31" s="130" t="s">
        <v>340</v>
      </c>
      <c r="J31" s="764"/>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2">
        <f t="shared" si="0"/>
        <v>5</v>
      </c>
      <c r="AH31" s="743"/>
      <c r="AI31" s="743"/>
      <c r="AJ31" s="743"/>
      <c r="AK31" s="73">
        <v>4</v>
      </c>
      <c r="AL31" s="90" t="s">
        <v>308</v>
      </c>
      <c r="AM31" s="134"/>
      <c r="AN31" s="134" t="str">
        <f t="shared" si="16"/>
        <v/>
      </c>
      <c r="AO31" s="134"/>
      <c r="AP31" s="134" t="str">
        <f t="shared" si="17"/>
        <v/>
      </c>
      <c r="AQ31" s="134"/>
      <c r="AR31" s="134" t="str">
        <f t="shared" si="18"/>
        <v/>
      </c>
      <c r="AS31" s="134"/>
      <c r="AT31" s="134" t="str">
        <f t="shared" si="19"/>
        <v/>
      </c>
      <c r="AU31" s="134"/>
      <c r="AV31" s="134" t="str">
        <f t="shared" si="20"/>
        <v/>
      </c>
      <c r="AW31" s="134"/>
      <c r="AX31" s="134" t="str">
        <f t="shared" si="21"/>
        <v/>
      </c>
      <c r="AY31" s="134"/>
      <c r="AZ31" s="134" t="str">
        <f t="shared" si="22"/>
        <v/>
      </c>
      <c r="BA31" s="145"/>
      <c r="BB31" s="134"/>
      <c r="BC31" s="134"/>
      <c r="BD31" s="134"/>
      <c r="BE31" s="146"/>
      <c r="BF31" s="743"/>
      <c r="BG31" s="743"/>
      <c r="BH31" s="743"/>
      <c r="BI31" s="743"/>
      <c r="BJ31" s="743"/>
      <c r="BK31" s="743"/>
      <c r="BL31" s="743"/>
      <c r="BM31" s="743"/>
      <c r="BN31" s="146"/>
      <c r="BO31" s="73"/>
      <c r="BP31" s="73"/>
      <c r="BQ31" s="73"/>
      <c r="BR31" s="73"/>
      <c r="BS31" s="73"/>
      <c r="BT31" s="73"/>
      <c r="BU31" s="149"/>
      <c r="BV31" s="149"/>
      <c r="BW31" s="73"/>
      <c r="BX31" s="73"/>
      <c r="BY31" s="87"/>
      <c r="BZ31" s="87"/>
      <c r="CA31" s="87"/>
      <c r="CB31" s="87"/>
      <c r="CC31" s="87"/>
      <c r="CD31" s="87"/>
      <c r="CE31" s="87"/>
      <c r="CF31" s="87"/>
      <c r="CG31" s="87"/>
      <c r="CH31" s="87"/>
      <c r="CI31" s="87"/>
      <c r="CJ31" s="87"/>
      <c r="CK31" s="87"/>
      <c r="CL31" s="87"/>
      <c r="CM31" s="87"/>
      <c r="CN31" s="87"/>
      <c r="CO31" s="87"/>
      <c r="CP31" s="87"/>
      <c r="CQ31" s="87"/>
      <c r="CR31" s="87"/>
    </row>
    <row r="32" spans="1:96" ht="78.75" customHeight="1">
      <c r="A32" s="743"/>
      <c r="B32" s="743"/>
      <c r="C32" s="743"/>
      <c r="D32" s="743"/>
      <c r="E32" s="86"/>
      <c r="F32" s="86"/>
      <c r="G32" s="743"/>
      <c r="H32" s="743"/>
      <c r="I32" s="130" t="s">
        <v>287</v>
      </c>
      <c r="J32" s="764"/>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2">
        <f t="shared" si="0"/>
        <v>5</v>
      </c>
      <c r="AH32" s="743"/>
      <c r="AI32" s="743"/>
      <c r="AJ32" s="743"/>
      <c r="AK32" s="73">
        <v>5</v>
      </c>
      <c r="AL32" s="90" t="s">
        <v>308</v>
      </c>
      <c r="AM32" s="134"/>
      <c r="AN32" s="134" t="str">
        <f t="shared" si="16"/>
        <v/>
      </c>
      <c r="AO32" s="134"/>
      <c r="AP32" s="134" t="str">
        <f t="shared" si="17"/>
        <v/>
      </c>
      <c r="AQ32" s="134"/>
      <c r="AR32" s="134" t="str">
        <f t="shared" si="18"/>
        <v/>
      </c>
      <c r="AS32" s="134"/>
      <c r="AT32" s="134" t="str">
        <f t="shared" si="19"/>
        <v/>
      </c>
      <c r="AU32" s="134"/>
      <c r="AV32" s="134" t="str">
        <f t="shared" si="20"/>
        <v/>
      </c>
      <c r="AW32" s="134"/>
      <c r="AX32" s="134" t="str">
        <f t="shared" si="21"/>
        <v/>
      </c>
      <c r="AY32" s="134"/>
      <c r="AZ32" s="134" t="str">
        <f t="shared" si="22"/>
        <v/>
      </c>
      <c r="BA32" s="145"/>
      <c r="BB32" s="134"/>
      <c r="BC32" s="134"/>
      <c r="BD32" s="134"/>
      <c r="BE32" s="146"/>
      <c r="BF32" s="743"/>
      <c r="BG32" s="743"/>
      <c r="BH32" s="743"/>
      <c r="BI32" s="743"/>
      <c r="BJ32" s="743"/>
      <c r="BK32" s="743"/>
      <c r="BL32" s="743"/>
      <c r="BM32" s="743"/>
      <c r="BN32" s="146"/>
      <c r="BO32" s="73"/>
      <c r="BP32" s="73"/>
      <c r="BQ32" s="73"/>
      <c r="BR32" s="73"/>
      <c r="BS32" s="73"/>
      <c r="BT32" s="73"/>
      <c r="BU32" s="149"/>
      <c r="BV32" s="149"/>
      <c r="BW32" s="73"/>
      <c r="BX32" s="73"/>
      <c r="BY32" s="87"/>
      <c r="BZ32" s="87"/>
      <c r="CA32" s="87"/>
      <c r="CB32" s="87"/>
      <c r="CC32" s="87"/>
      <c r="CD32" s="87"/>
      <c r="CE32" s="87"/>
      <c r="CF32" s="87"/>
      <c r="CG32" s="87"/>
      <c r="CH32" s="87"/>
      <c r="CI32" s="87"/>
      <c r="CJ32" s="87"/>
      <c r="CK32" s="87"/>
      <c r="CL32" s="87"/>
      <c r="CM32" s="87"/>
      <c r="CN32" s="87"/>
      <c r="CO32" s="87"/>
      <c r="CP32" s="87"/>
      <c r="CQ32" s="87"/>
      <c r="CR32" s="87"/>
    </row>
    <row r="33" spans="1:96" ht="78.75" customHeight="1">
      <c r="A33" s="781"/>
      <c r="B33" s="781"/>
      <c r="C33" s="781"/>
      <c r="D33" s="781"/>
      <c r="E33" s="150"/>
      <c r="F33" s="150"/>
      <c r="G33" s="781"/>
      <c r="H33" s="781"/>
      <c r="I33" s="130" t="s">
        <v>584</v>
      </c>
      <c r="J33" s="784"/>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2">
        <f t="shared" si="0"/>
        <v>5</v>
      </c>
      <c r="AH33" s="781"/>
      <c r="AI33" s="781"/>
      <c r="AJ33" s="781"/>
      <c r="AK33" s="73">
        <v>6</v>
      </c>
      <c r="AL33" s="90" t="s">
        <v>308</v>
      </c>
      <c r="AM33" s="134"/>
      <c r="AN33" s="134" t="str">
        <f t="shared" si="16"/>
        <v/>
      </c>
      <c r="AO33" s="134"/>
      <c r="AP33" s="134" t="str">
        <f t="shared" si="17"/>
        <v/>
      </c>
      <c r="AQ33" s="134"/>
      <c r="AR33" s="134" t="str">
        <f t="shared" si="18"/>
        <v/>
      </c>
      <c r="AS33" s="134"/>
      <c r="AT33" s="134" t="str">
        <f t="shared" si="19"/>
        <v/>
      </c>
      <c r="AU33" s="134"/>
      <c r="AV33" s="134" t="str">
        <f t="shared" si="20"/>
        <v/>
      </c>
      <c r="AW33" s="134"/>
      <c r="AX33" s="134" t="str">
        <f t="shared" si="21"/>
        <v/>
      </c>
      <c r="AY33" s="134"/>
      <c r="AZ33" s="134" t="str">
        <f t="shared" si="22"/>
        <v/>
      </c>
      <c r="BA33" s="145"/>
      <c r="BB33" s="134"/>
      <c r="BC33" s="134"/>
      <c r="BD33" s="134"/>
      <c r="BE33" s="146"/>
      <c r="BF33" s="781"/>
      <c r="BG33" s="781"/>
      <c r="BH33" s="781"/>
      <c r="BI33" s="781"/>
      <c r="BJ33" s="781"/>
      <c r="BK33" s="781"/>
      <c r="BL33" s="781"/>
      <c r="BM33" s="781"/>
      <c r="BN33" s="146"/>
      <c r="BO33" s="73"/>
      <c r="BP33" s="73"/>
      <c r="BQ33" s="73"/>
      <c r="BR33" s="73"/>
      <c r="BS33" s="73"/>
      <c r="BT33" s="73"/>
      <c r="BU33" s="149"/>
      <c r="BV33" s="149"/>
      <c r="BW33" s="73"/>
      <c r="BX33" s="73"/>
      <c r="BY33" s="87"/>
      <c r="BZ33" s="87"/>
      <c r="CA33" s="87"/>
      <c r="CB33" s="87"/>
      <c r="CC33" s="87"/>
      <c r="CD33" s="87"/>
      <c r="CE33" s="87"/>
      <c r="CF33" s="87"/>
      <c r="CG33" s="87"/>
      <c r="CH33" s="87"/>
      <c r="CI33" s="87"/>
      <c r="CJ33" s="87"/>
      <c r="CK33" s="87"/>
      <c r="CL33" s="87"/>
      <c r="CM33" s="87"/>
      <c r="CN33" s="87"/>
      <c r="CO33" s="87"/>
      <c r="CP33" s="87"/>
      <c r="CQ33" s="87"/>
      <c r="CR33" s="87"/>
    </row>
    <row r="34" spans="1:96" ht="198" customHeight="1">
      <c r="A34" s="759">
        <v>7</v>
      </c>
      <c r="B34" s="759" t="s">
        <v>609</v>
      </c>
      <c r="C34" s="759" t="s">
        <v>608</v>
      </c>
      <c r="D34" s="759" t="s">
        <v>607</v>
      </c>
      <c r="E34" s="88" t="s">
        <v>606</v>
      </c>
      <c r="F34" s="88" t="s">
        <v>605</v>
      </c>
      <c r="G34" s="759" t="s">
        <v>604</v>
      </c>
      <c r="H34" s="759" t="s">
        <v>317</v>
      </c>
      <c r="I34" s="89" t="s">
        <v>301</v>
      </c>
      <c r="J34" s="759">
        <v>5</v>
      </c>
      <c r="K34" s="780" t="str">
        <f>IF(J34&lt;=0,"",IF(J34=1,"Rara vez",IF(J34=2,"Improbable",IF(J34=3,"Posible",IF(J34=4,"Probable",IF(J34=5,"Casi Seguro"))))))</f>
        <v>Casi Seguro</v>
      </c>
      <c r="L34" s="782">
        <f>IF(K34="","",IF(K34="Rara vez",0.2,IF(K34="Improbable",0.4,IF(K34="Posible",0.6,IF(K34="Probable",0.8,IF(K34="Casi seguro",1,))))))</f>
        <v>1</v>
      </c>
      <c r="M34" s="782" t="s">
        <v>286</v>
      </c>
      <c r="N34" s="782" t="s">
        <v>285</v>
      </c>
      <c r="O34" s="782" t="s">
        <v>286</v>
      </c>
      <c r="P34" s="782" t="s">
        <v>286</v>
      </c>
      <c r="Q34" s="782" t="s">
        <v>286</v>
      </c>
      <c r="R34" s="782" t="s">
        <v>286</v>
      </c>
      <c r="S34" s="782" t="s">
        <v>286</v>
      </c>
      <c r="T34" s="782" t="s">
        <v>285</v>
      </c>
      <c r="U34" s="782" t="s">
        <v>286</v>
      </c>
      <c r="V34" s="782" t="s">
        <v>286</v>
      </c>
      <c r="W34" s="782" t="s">
        <v>286</v>
      </c>
      <c r="X34" s="782" t="s">
        <v>286</v>
      </c>
      <c r="Y34" s="782" t="s">
        <v>286</v>
      </c>
      <c r="Z34" s="782" t="s">
        <v>286</v>
      </c>
      <c r="AA34" s="782" t="s">
        <v>286</v>
      </c>
      <c r="AB34" s="782" t="s">
        <v>285</v>
      </c>
      <c r="AC34" s="782" t="s">
        <v>286</v>
      </c>
      <c r="AD34" s="782" t="s">
        <v>285</v>
      </c>
      <c r="AE34" s="782" t="s">
        <v>285</v>
      </c>
      <c r="AF34" s="801">
        <f>IF(AB34="Si","19",COUNTIF(M34:AE35,"si"))</f>
        <v>14</v>
      </c>
      <c r="AG34" s="72">
        <f t="shared" si="0"/>
        <v>20</v>
      </c>
      <c r="AH34" s="780" t="str">
        <f>IF(AG34=5,"Moderado",IF(AG34=10,"Mayor",IF(AG34=20,"Catastrófico",0)))</f>
        <v>Catastrófico</v>
      </c>
      <c r="AI34" s="782">
        <f>IF(AH34="","",IF(AH34="Leve",0.2,IF(AH34="Menor",0.4,IF(AH34="Moderado",0.6,IF(AH34="Mayor",0.8,IF(AH34="Catastrófico",1,))))))</f>
        <v>1</v>
      </c>
      <c r="AJ34" s="780" t="str">
        <f>IF(OR(AND(K34="Rara vez",AH34="Moderado"),AND(K34="Improbable",AH34="Moderado")),"Moderado",IF(OR(AND(K34="Rara vez",AH34="Mayor"),AND(K34="Improbable",AH34="Mayor"),AND(K34="Posible",AH34="Moderado"),AND(K34="Probable",AH34="Moderado")),"Alta",IF(OR(AND(K34="Rara vez",AH34="Catastrófico"),AND(K34="Improbable",AH34="Catastrófico"),AND(K34="Posible",AH34="Catastrófico"),AND(K34="Probable",AH34="Catastrófico"),AND(K34="Casi seguro",AH34="Catastrófico"),AND(K34="Posible",AH34="Moderado"),AND(K34="Probable",AH34="Moderado"),AND(K34="Casi seguro",AH34="Moderado"),AND(K34="Posible",AH34="Mayor"),AND(K34="Probable",AH34="Mayor"),AND(K34="Casi seguro",AH34="Mayor")),"Extremo",)))</f>
        <v>Extremo</v>
      </c>
      <c r="AK34" s="73">
        <v>1</v>
      </c>
      <c r="AL34" s="142" t="s">
        <v>603</v>
      </c>
      <c r="AM34" s="134" t="s">
        <v>283</v>
      </c>
      <c r="AN34" s="134">
        <f t="shared" si="16"/>
        <v>15</v>
      </c>
      <c r="AO34" s="134" t="s">
        <v>282</v>
      </c>
      <c r="AP34" s="134">
        <f t="shared" si="17"/>
        <v>15</v>
      </c>
      <c r="AQ34" s="134" t="s">
        <v>281</v>
      </c>
      <c r="AR34" s="134">
        <f t="shared" si="18"/>
        <v>15</v>
      </c>
      <c r="AS34" s="134" t="s">
        <v>280</v>
      </c>
      <c r="AT34" s="134">
        <f t="shared" si="19"/>
        <v>15</v>
      </c>
      <c r="AU34" s="134" t="s">
        <v>279</v>
      </c>
      <c r="AV34" s="134">
        <f t="shared" si="20"/>
        <v>15</v>
      </c>
      <c r="AW34" s="134" t="s">
        <v>278</v>
      </c>
      <c r="AX34" s="134">
        <f t="shared" si="21"/>
        <v>15</v>
      </c>
      <c r="AY34" s="134" t="s">
        <v>277</v>
      </c>
      <c r="AZ34" s="134">
        <f t="shared" si="22"/>
        <v>15</v>
      </c>
      <c r="BA34" s="145">
        <f t="shared" ref="BA34" si="27">SUM(AN34,AP34,AR34,AT34,AV34,AX34,AZ34)</f>
        <v>105</v>
      </c>
      <c r="BB34" s="134" t="str">
        <f t="shared" ref="BB34" si="28">IF(BA34&gt;=96,"Fuerte",IF(AND(BA34&gt;=86, BA34&lt;96),"Moderado",IF(BA34&lt;86,"Débil")))</f>
        <v>Fuerte</v>
      </c>
      <c r="BC34" s="134" t="s">
        <v>276</v>
      </c>
      <c r="BD34" s="134">
        <f t="shared" ref="BD34" si="29">VALUE(IF(OR(AND(BB34="Fuerte",BC34="Fuerte")),"100",IF(OR(AND(BB34="Fuerte",BC34="Moderado"),AND(BB34="Moderado",BC34="Fuerte"),AND(BB34="Moderado",BC34="Moderado")),"50",IF(OR(AND(BB34="Fuerte",BC34="Débil"),AND(BB34="Moderado",BC34="Débil"),AND(BB34="Débil",BC34="Fuerte"),AND(BB34="Débil",BC34="Moderado"),AND(BB34="Débil",BC34="Débil")),"0",))))</f>
        <v>100</v>
      </c>
      <c r="BE34" s="146" t="str">
        <f t="shared" ref="BE34" si="30">IF(BD34=100,"Fuerte",IF(BD34=50,"Moderado",IF(BD34=0,"Débil")))</f>
        <v>Fuerte</v>
      </c>
      <c r="BF34" s="744">
        <f>AVERAGE(BD34:BD34)</f>
        <v>100</v>
      </c>
      <c r="BG34" s="744" t="str">
        <f>IF(BF34=100,"Fuerte",IF(AND(BF34&lt;=99, BF34&gt;=50),"Moderado",IF(BF34&lt;50,"Débil")))</f>
        <v>Fuerte</v>
      </c>
      <c r="BH34" s="741">
        <f>IF(BG34="Fuerte",(J34-2),IF(BG34="Moderado",(J34-1), IF(BG34="Débil",((J34-0)))))</f>
        <v>3</v>
      </c>
      <c r="BI34" s="741" t="str">
        <f>IF(BH34&lt;=0,"Rara vez",IF(BH34=1,"Rara vez",IF(BH34=2,"Improbable",IF(BH34=3,"Posible",IF(BH34=4,"Probable",IF(BH34=5,"Casi Seguro"))))))</f>
        <v>Posible</v>
      </c>
      <c r="BJ34" s="782">
        <f>IF(BI34="","",IF(BI34="Rara vez",0.2,IF(BI34="Improbable",0.4,IF(BI34="Posible",0.6,IF(BI34="Probable",0.8,IF(BI34="Casi seguro",1,))))))</f>
        <v>0.6</v>
      </c>
      <c r="BK34" s="741" t="str">
        <f>IFERROR(IF(AG34=5,"Moderado",IF(AG34=10,"Mayor",IF(AG34=20,"Catastrófico",0))),"")</f>
        <v>Catastrófico</v>
      </c>
      <c r="BL34" s="782">
        <f>IF(AH34="","",IF(AH34="Moderado",0.6,IF(AH34="Mayor",0.8,IF(AH34="Catastrófico",1,))))</f>
        <v>1</v>
      </c>
      <c r="BM34" s="741" t="str">
        <f>IF(OR(AND(KBJ34="Rara vez",BK34="Moderado"),AND(BI34="Improbable",BK34="Moderado")),"Moderado",IF(OR(AND(BI34="Rara vez",BK34="Mayor"),AND(BI34="Improbable",BK34="Mayor"),AND(BI34="Posible",BK34="Moderado"),AND(BI34="Probable",BK34="Moderado")),"Alta",IF(OR(AND(BI34="Rara vez",BK34="Catastrófico"),AND(BI34="Improbable",BK34="Catastrófico"),AND(BI34="Posible",BK34="Catastrófico"),AND(BI34="Probable",BK34="Catastrófico"),AND(BI34="Casi seguro",BK34="Catastrófico"),AND(BI34="Posible",BK34="Moderado"),AND(BI34="Probable",BK34="Moderado"),AND(BI34="Casi seguro",BK34="Moderado"),AND(BI34="Posible",BK34="Mayor"),AND(BI34="Probable",BK34="Mayor"),AND(BI34="Casi seguro",BK34="Mayor")),"Extremo",)))</f>
        <v>Extremo</v>
      </c>
      <c r="BN34" s="137" t="s">
        <v>314</v>
      </c>
      <c r="BO34" s="138" t="s">
        <v>602</v>
      </c>
      <c r="BP34" s="138" t="s">
        <v>882</v>
      </c>
      <c r="BQ34" s="138" t="s">
        <v>601</v>
      </c>
      <c r="BR34" s="73" t="s">
        <v>600</v>
      </c>
      <c r="BS34" s="73" t="s">
        <v>599</v>
      </c>
      <c r="BT34" s="73" t="s">
        <v>883</v>
      </c>
      <c r="BU34" s="151"/>
      <c r="BV34" s="151">
        <v>45657</v>
      </c>
      <c r="BW34" s="152">
        <v>4783</v>
      </c>
      <c r="BX34" s="73"/>
      <c r="BY34" s="87"/>
      <c r="BZ34" s="87"/>
      <c r="CA34" s="87"/>
      <c r="CB34" s="87"/>
      <c r="CC34" s="87"/>
      <c r="CD34" s="87"/>
      <c r="CE34" s="87"/>
      <c r="CF34" s="87"/>
      <c r="CG34" s="87"/>
      <c r="CH34" s="87"/>
      <c r="CI34" s="87"/>
      <c r="CJ34" s="87"/>
      <c r="CK34" s="87"/>
      <c r="CL34" s="87"/>
      <c r="CM34" s="87"/>
      <c r="CN34" s="87"/>
      <c r="CO34" s="87"/>
      <c r="CP34" s="87"/>
      <c r="CQ34" s="87"/>
      <c r="CR34" s="87"/>
    </row>
    <row r="35" spans="1:96" ht="78.75" customHeight="1">
      <c r="A35" s="743"/>
      <c r="B35" s="743"/>
      <c r="C35" s="743"/>
      <c r="D35" s="743"/>
      <c r="E35" s="86"/>
      <c r="F35" s="86"/>
      <c r="G35" s="743"/>
      <c r="H35" s="743"/>
      <c r="I35" s="89" t="s">
        <v>295</v>
      </c>
      <c r="J35" s="764"/>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2">
        <f t="shared" si="0"/>
        <v>5</v>
      </c>
      <c r="AH35" s="743"/>
      <c r="AI35" s="743"/>
      <c r="AJ35" s="743"/>
      <c r="AK35" s="73">
        <v>2</v>
      </c>
      <c r="AL35" s="90" t="s">
        <v>308</v>
      </c>
      <c r="AM35" s="134"/>
      <c r="AN35" s="134"/>
      <c r="AO35" s="134"/>
      <c r="AP35" s="134"/>
      <c r="AQ35" s="134"/>
      <c r="AR35" s="134"/>
      <c r="AS35" s="134"/>
      <c r="AT35" s="134"/>
      <c r="AU35" s="134"/>
      <c r="AV35" s="134"/>
      <c r="AW35" s="134"/>
      <c r="AX35" s="134"/>
      <c r="AY35" s="134"/>
      <c r="AZ35" s="134"/>
      <c r="BA35" s="145"/>
      <c r="BB35" s="134"/>
      <c r="BC35" s="134"/>
      <c r="BD35" s="134"/>
      <c r="BE35" s="146"/>
      <c r="BF35" s="743"/>
      <c r="BG35" s="743"/>
      <c r="BH35" s="743"/>
      <c r="BI35" s="743"/>
      <c r="BJ35" s="743"/>
      <c r="BK35" s="743"/>
      <c r="BL35" s="743"/>
      <c r="BM35" s="743"/>
      <c r="BN35" s="146"/>
      <c r="BO35" s="153"/>
      <c r="BP35" s="154"/>
      <c r="BQ35" s="73"/>
      <c r="BR35" s="73"/>
      <c r="BS35" s="73"/>
      <c r="BT35" s="73"/>
      <c r="BU35" s="149"/>
      <c r="BV35" s="149"/>
      <c r="BW35" s="73"/>
      <c r="BX35" s="73"/>
      <c r="BY35" s="87"/>
      <c r="BZ35" s="87"/>
      <c r="CA35" s="87"/>
      <c r="CB35" s="87"/>
      <c r="CC35" s="87"/>
      <c r="CD35" s="87"/>
      <c r="CE35" s="87"/>
      <c r="CF35" s="87"/>
      <c r="CG35" s="87"/>
      <c r="CH35" s="87"/>
      <c r="CI35" s="87"/>
      <c r="CJ35" s="87"/>
      <c r="CK35" s="87"/>
      <c r="CL35" s="87"/>
      <c r="CM35" s="87"/>
      <c r="CN35" s="87"/>
      <c r="CO35" s="87"/>
      <c r="CP35" s="87"/>
      <c r="CQ35" s="87"/>
      <c r="CR35" s="87"/>
    </row>
    <row r="36" spans="1:96" ht="78.75" customHeight="1">
      <c r="A36" s="743"/>
      <c r="B36" s="743"/>
      <c r="C36" s="743"/>
      <c r="D36" s="743"/>
      <c r="E36" s="86"/>
      <c r="F36" s="86"/>
      <c r="G36" s="743"/>
      <c r="H36" s="743"/>
      <c r="I36" s="89" t="s">
        <v>296</v>
      </c>
      <c r="J36" s="764"/>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2">
        <f t="shared" si="0"/>
        <v>5</v>
      </c>
      <c r="AH36" s="743"/>
      <c r="AI36" s="743"/>
      <c r="AJ36" s="743"/>
      <c r="AK36" s="73">
        <v>3</v>
      </c>
      <c r="AL36" s="90" t="s">
        <v>308</v>
      </c>
      <c r="AM36" s="134"/>
      <c r="AN36" s="134" t="str">
        <f t="shared" si="16"/>
        <v/>
      </c>
      <c r="AO36" s="134"/>
      <c r="AP36" s="134" t="str">
        <f t="shared" si="17"/>
        <v/>
      </c>
      <c r="AQ36" s="134"/>
      <c r="AR36" s="134" t="str">
        <f t="shared" si="18"/>
        <v/>
      </c>
      <c r="AS36" s="134"/>
      <c r="AT36" s="134" t="str">
        <f t="shared" si="19"/>
        <v/>
      </c>
      <c r="AU36" s="134"/>
      <c r="AV36" s="134" t="str">
        <f t="shared" si="20"/>
        <v/>
      </c>
      <c r="AW36" s="134"/>
      <c r="AX36" s="134" t="str">
        <f t="shared" si="21"/>
        <v/>
      </c>
      <c r="AY36" s="134"/>
      <c r="AZ36" s="134" t="str">
        <f t="shared" si="22"/>
        <v/>
      </c>
      <c r="BA36" s="145"/>
      <c r="BB36" s="134"/>
      <c r="BC36" s="134"/>
      <c r="BD36" s="134"/>
      <c r="BE36" s="146"/>
      <c r="BF36" s="743"/>
      <c r="BG36" s="743"/>
      <c r="BH36" s="743"/>
      <c r="BI36" s="743"/>
      <c r="BJ36" s="743"/>
      <c r="BK36" s="743"/>
      <c r="BL36" s="743"/>
      <c r="BM36" s="743"/>
      <c r="BN36" s="146"/>
      <c r="BO36" s="73"/>
      <c r="BP36" s="73"/>
      <c r="BQ36" s="73"/>
      <c r="BR36" s="73"/>
      <c r="BS36" s="73"/>
      <c r="BT36" s="73"/>
      <c r="BU36" s="149"/>
      <c r="BV36" s="149"/>
      <c r="BW36" s="73"/>
      <c r="BX36" s="73"/>
      <c r="BY36" s="87"/>
      <c r="BZ36" s="87"/>
      <c r="CA36" s="87"/>
      <c r="CB36" s="87"/>
      <c r="CC36" s="87"/>
      <c r="CD36" s="87"/>
      <c r="CE36" s="87"/>
      <c r="CF36" s="87"/>
      <c r="CG36" s="87"/>
      <c r="CH36" s="87"/>
      <c r="CI36" s="87"/>
      <c r="CJ36" s="87"/>
      <c r="CK36" s="87"/>
      <c r="CL36" s="87"/>
      <c r="CM36" s="87"/>
      <c r="CN36" s="87"/>
      <c r="CO36" s="87"/>
      <c r="CP36" s="87"/>
      <c r="CQ36" s="87"/>
      <c r="CR36" s="87"/>
    </row>
    <row r="37" spans="1:96" ht="78.75" customHeight="1">
      <c r="A37" s="743"/>
      <c r="B37" s="743"/>
      <c r="C37" s="743"/>
      <c r="D37" s="743"/>
      <c r="E37" s="86"/>
      <c r="F37" s="86"/>
      <c r="G37" s="743"/>
      <c r="H37" s="743"/>
      <c r="I37" s="89" t="s">
        <v>340</v>
      </c>
      <c r="J37" s="764"/>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2">
        <f t="shared" si="0"/>
        <v>5</v>
      </c>
      <c r="AH37" s="743"/>
      <c r="AI37" s="743"/>
      <c r="AJ37" s="743"/>
      <c r="AK37" s="73">
        <v>4</v>
      </c>
      <c r="AL37" s="90" t="s">
        <v>308</v>
      </c>
      <c r="AM37" s="134"/>
      <c r="AN37" s="134" t="str">
        <f t="shared" si="16"/>
        <v/>
      </c>
      <c r="AO37" s="134"/>
      <c r="AP37" s="134" t="str">
        <f t="shared" si="17"/>
        <v/>
      </c>
      <c r="AQ37" s="134"/>
      <c r="AR37" s="134" t="str">
        <f t="shared" si="18"/>
        <v/>
      </c>
      <c r="AS37" s="134"/>
      <c r="AT37" s="134" t="str">
        <f t="shared" si="19"/>
        <v/>
      </c>
      <c r="AU37" s="134"/>
      <c r="AV37" s="134" t="str">
        <f t="shared" si="20"/>
        <v/>
      </c>
      <c r="AW37" s="134"/>
      <c r="AX37" s="134" t="str">
        <f t="shared" si="21"/>
        <v/>
      </c>
      <c r="AY37" s="134"/>
      <c r="AZ37" s="134" t="str">
        <f t="shared" si="22"/>
        <v/>
      </c>
      <c r="BA37" s="145"/>
      <c r="BB37" s="134"/>
      <c r="BC37" s="134"/>
      <c r="BD37" s="134"/>
      <c r="BE37" s="146"/>
      <c r="BF37" s="743"/>
      <c r="BG37" s="743"/>
      <c r="BH37" s="743"/>
      <c r="BI37" s="743"/>
      <c r="BJ37" s="743"/>
      <c r="BK37" s="743"/>
      <c r="BL37" s="743"/>
      <c r="BM37" s="743"/>
      <c r="BN37" s="146"/>
      <c r="BO37" s="73"/>
      <c r="BP37" s="73"/>
      <c r="BQ37" s="73"/>
      <c r="BR37" s="73"/>
      <c r="BS37" s="73"/>
      <c r="BT37" s="73"/>
      <c r="BU37" s="149"/>
      <c r="BV37" s="149"/>
      <c r="BW37" s="73"/>
      <c r="BX37" s="73"/>
      <c r="BY37" s="87"/>
      <c r="BZ37" s="87"/>
      <c r="CA37" s="87"/>
      <c r="CB37" s="87"/>
      <c r="CC37" s="87"/>
      <c r="CD37" s="87"/>
      <c r="CE37" s="87"/>
      <c r="CF37" s="87"/>
      <c r="CG37" s="87"/>
      <c r="CH37" s="87"/>
      <c r="CI37" s="87"/>
      <c r="CJ37" s="87"/>
      <c r="CK37" s="87"/>
      <c r="CL37" s="87"/>
      <c r="CM37" s="87"/>
      <c r="CN37" s="87"/>
      <c r="CO37" s="87"/>
      <c r="CP37" s="87"/>
      <c r="CQ37" s="87"/>
      <c r="CR37" s="87"/>
    </row>
    <row r="38" spans="1:96" ht="264">
      <c r="A38" s="759">
        <v>8</v>
      </c>
      <c r="B38" s="759" t="s">
        <v>598</v>
      </c>
      <c r="C38" s="759" t="s">
        <v>597</v>
      </c>
      <c r="D38" s="759" t="s">
        <v>596</v>
      </c>
      <c r="E38" s="155" t="s">
        <v>595</v>
      </c>
      <c r="F38" s="89" t="s">
        <v>594</v>
      </c>
      <c r="G38" s="759" t="s">
        <v>593</v>
      </c>
      <c r="H38" s="759" t="s">
        <v>317</v>
      </c>
      <c r="I38" s="71" t="s">
        <v>296</v>
      </c>
      <c r="J38" s="759">
        <v>4</v>
      </c>
      <c r="K38" s="850" t="str">
        <f>IF(J38&lt;=0,"",IF(J38=1,"Rara vez",IF(J38=2,"Improbable",IF(J38=3,"Posible",IF(J38=4,"Probable",IF(J38=5,"Casi Seguro"))))))</f>
        <v>Probable</v>
      </c>
      <c r="L38" s="860">
        <v>0.4</v>
      </c>
      <c r="M38" s="844" t="s">
        <v>286</v>
      </c>
      <c r="N38" s="844" t="s">
        <v>286</v>
      </c>
      <c r="O38" s="844" t="s">
        <v>286</v>
      </c>
      <c r="P38" s="844" t="s">
        <v>286</v>
      </c>
      <c r="Q38" s="844" t="s">
        <v>286</v>
      </c>
      <c r="R38" s="844" t="s">
        <v>286</v>
      </c>
      <c r="S38" s="844" t="s">
        <v>286</v>
      </c>
      <c r="T38" s="844" t="s">
        <v>286</v>
      </c>
      <c r="U38" s="844" t="s">
        <v>285</v>
      </c>
      <c r="V38" s="844" t="s">
        <v>286</v>
      </c>
      <c r="W38" s="844" t="s">
        <v>286</v>
      </c>
      <c r="X38" s="844" t="s">
        <v>286</v>
      </c>
      <c r="Y38" s="844" t="s">
        <v>286</v>
      </c>
      <c r="Z38" s="844" t="s">
        <v>286</v>
      </c>
      <c r="AA38" s="844" t="s">
        <v>286</v>
      </c>
      <c r="AB38" s="844" t="s">
        <v>285</v>
      </c>
      <c r="AC38" s="844" t="s">
        <v>286</v>
      </c>
      <c r="AD38" s="844" t="s">
        <v>286</v>
      </c>
      <c r="AE38" s="844" t="s">
        <v>285</v>
      </c>
      <c r="AF38" s="801">
        <f>IF(AB38="Si","19",COUNTIF(M38:AE39,"si"))</f>
        <v>16</v>
      </c>
      <c r="AG38" s="72">
        <f t="shared" si="0"/>
        <v>20</v>
      </c>
      <c r="AH38" s="850" t="str">
        <f>IF(AG38=5,"Moderado",IF(AG38=10,"Mayor",IF(AG38=20,"Catastrófico",0)))</f>
        <v>Catastrófico</v>
      </c>
      <c r="AI38" s="864">
        <v>0.8</v>
      </c>
      <c r="AJ38" s="850" t="s">
        <v>592</v>
      </c>
      <c r="AK38" s="156">
        <v>1</v>
      </c>
      <c r="AL38" s="157" t="s">
        <v>591</v>
      </c>
      <c r="AM38" s="134" t="s">
        <v>283</v>
      </c>
      <c r="AN38" s="134">
        <f t="shared" si="16"/>
        <v>15</v>
      </c>
      <c r="AO38" s="134" t="s">
        <v>590</v>
      </c>
      <c r="AP38" s="134">
        <f t="shared" si="17"/>
        <v>0</v>
      </c>
      <c r="AQ38" s="134" t="s">
        <v>281</v>
      </c>
      <c r="AR38" s="134">
        <f t="shared" si="18"/>
        <v>15</v>
      </c>
      <c r="AS38" s="134" t="s">
        <v>280</v>
      </c>
      <c r="AT38" s="134">
        <f t="shared" si="19"/>
        <v>15</v>
      </c>
      <c r="AU38" s="134" t="s">
        <v>279</v>
      </c>
      <c r="AV38" s="134">
        <f t="shared" si="20"/>
        <v>15</v>
      </c>
      <c r="AW38" s="134" t="s">
        <v>278</v>
      </c>
      <c r="AX38" s="134">
        <f t="shared" si="21"/>
        <v>15</v>
      </c>
      <c r="AY38" s="134" t="s">
        <v>277</v>
      </c>
      <c r="AZ38" s="134">
        <f t="shared" si="22"/>
        <v>15</v>
      </c>
      <c r="BA38" s="145">
        <f>SUM(AN38,AP38,AR38,AT38,AV38,AX38,AZ38)</f>
        <v>90</v>
      </c>
      <c r="BB38" s="134" t="str">
        <f>IF(BA38&gt;=96,"Fuerte",IF(AND(BA38&gt;=86, BA38&lt;96),"Moderado",IF(BA38&lt;86,"Débil")))</f>
        <v>Moderado</v>
      </c>
      <c r="BC38" s="134" t="s">
        <v>276</v>
      </c>
      <c r="BD38" s="134">
        <f>VALUE(IF(OR(AND(BB38="Fuerte",BC38="Fuerte")),"100",IF(OR(AND(BB38="Fuerte",BC38="Moderado"),AND(BB38="Moderado",BC38="Fuerte"),AND(BB38="Moderado",BC38="Moderado")),"50",IF(OR(AND(BB38="Fuerte",BC38="Débil"),AND(BB38="Moderado",BC38="Débil"),AND(BB38="Débil",BC38="Fuerte"),AND(BB38="Débil",BC38="Moderado"),AND(BB38="Débil",BC38="Débil")),"0",))))</f>
        <v>50</v>
      </c>
      <c r="BE38" s="146" t="str">
        <f>IF(BD38=100,"Fuerte",IF(BD38=50,"Moderado",IF(BD38=0,"Débil")))</f>
        <v>Moderado</v>
      </c>
      <c r="BF38" s="744">
        <f>AVERAGE(BD38:BD38)</f>
        <v>50</v>
      </c>
      <c r="BG38" s="744" t="str">
        <f>IF(BF38=100,"Fuerte",IF(AND(BF38&lt;=99, BF38&gt;=50),"Moderado",IF(BF38&lt;50,"Débil")))</f>
        <v>Moderado</v>
      </c>
      <c r="BH38" s="741">
        <f>IF(BG38="Fuerte",(J38-2),IF(BG38="Moderado",(J38-1), IF(BG38="Débil",((J38-0)))))</f>
        <v>3</v>
      </c>
      <c r="BI38" s="741" t="str">
        <f>IF(BH38&lt;=0,"Rara vez",IF(BH38=1,"Rara vez",IF(BH38=2,"Improbable",IF(BH38=3,"Posible",IF(BH38=4,"Probable",IF(BH38=5,"Casi Seguro"))))))</f>
        <v>Posible</v>
      </c>
      <c r="BJ38" s="782">
        <f>IF(BI38="","",IF(BI38="Rara vez",0.2,IF(BI38="Improbable",0.4,IF(BI38="Posible",0.6,IF(BI38="Probable",0.8,IF(BI38="Casi seguro",1,))))))</f>
        <v>0.6</v>
      </c>
      <c r="BK38" s="741" t="str">
        <f>IFERROR(IF(AG38=5,"Moderado",IF(AG38=10,"Mayor",IF(AG38=20,"Catastrófico",0))),"")</f>
        <v>Catastrófico</v>
      </c>
      <c r="BL38" s="782">
        <f>IF(AH38="","",IF(AH38="Moderado",0.6,IF(AH38="Mayor",0.8,IF(AH38="Catastrófico",1,))))</f>
        <v>1</v>
      </c>
      <c r="BM38" s="741" t="str">
        <f>IF(OR(AND(KBJ38="Rara vez",BK38="Moderado"),AND(BI38="Improbable",BK38="Moderado")),"Moderado",IF(OR(AND(BI38="Rara vez",BK38="Mayor"),AND(BI38="Improbable",BK38="Mayor"),AND(BI38="Posible",BK38="Moderado"),AND(BI38="Probable",BK38="Moderado")),"Alta",IF(OR(AND(BI38="Rara vez",BK38="Catastrófico"),AND(BI38="Improbable",BK38="Catastrófico"),AND(BI38="Posible",BK38="Catastrófico"),AND(BI38="Probable",BK38="Catastrófico"),AND(BI38="Casi seguro",BK38="Catastrófico"),AND(BI38="Posible",BK38="Moderado"),AND(BI38="Probable",BK38="Moderado"),AND(BI38="Casi seguro",BK38="Moderado"),AND(BI38="Posible",BK38="Mayor"),AND(BI38="Probable",BK38="Mayor"),AND(BI38="Casi seguro",BK38="Mayor")),"Extremo",)))</f>
        <v>Extremo</v>
      </c>
      <c r="BN38" s="158" t="s">
        <v>314</v>
      </c>
      <c r="BO38" s="159" t="s">
        <v>589</v>
      </c>
      <c r="BP38" s="160"/>
      <c r="BQ38" s="161" t="s">
        <v>884</v>
      </c>
      <c r="BR38" s="161" t="s">
        <v>885</v>
      </c>
      <c r="BS38" s="161" t="s">
        <v>586</v>
      </c>
      <c r="BT38" s="161" t="s">
        <v>886</v>
      </c>
      <c r="BU38" s="162" t="s">
        <v>588</v>
      </c>
      <c r="BV38" s="163">
        <v>45657</v>
      </c>
      <c r="BW38" s="164">
        <v>4835</v>
      </c>
      <c r="BX38" s="149"/>
      <c r="BY38" s="87"/>
      <c r="BZ38" s="87"/>
      <c r="CA38" s="87"/>
      <c r="CB38" s="87"/>
      <c r="CC38" s="87"/>
      <c r="CD38" s="87"/>
      <c r="CE38" s="87"/>
      <c r="CF38" s="87"/>
      <c r="CG38" s="87"/>
      <c r="CH38" s="87"/>
      <c r="CI38" s="87"/>
      <c r="CJ38" s="87"/>
      <c r="CK38" s="87"/>
      <c r="CL38" s="87"/>
      <c r="CM38" s="87"/>
      <c r="CN38" s="87"/>
      <c r="CO38" s="87"/>
      <c r="CP38" s="87"/>
      <c r="CQ38" s="87"/>
      <c r="CR38" s="87"/>
    </row>
    <row r="39" spans="1:96" ht="78.75" customHeight="1">
      <c r="A39" s="743"/>
      <c r="B39" s="743"/>
      <c r="C39" s="743"/>
      <c r="D39" s="743"/>
      <c r="E39" s="165"/>
      <c r="F39" s="166"/>
      <c r="G39" s="743"/>
      <c r="H39" s="743"/>
      <c r="I39" s="89" t="s">
        <v>309</v>
      </c>
      <c r="J39" s="764"/>
      <c r="K39" s="743"/>
      <c r="L39" s="845"/>
      <c r="M39" s="845"/>
      <c r="N39" s="845"/>
      <c r="O39" s="845"/>
      <c r="P39" s="845"/>
      <c r="Q39" s="845"/>
      <c r="R39" s="845"/>
      <c r="S39" s="845"/>
      <c r="T39" s="845"/>
      <c r="U39" s="845"/>
      <c r="V39" s="845"/>
      <c r="W39" s="845"/>
      <c r="X39" s="845"/>
      <c r="Y39" s="845"/>
      <c r="Z39" s="845"/>
      <c r="AA39" s="845"/>
      <c r="AB39" s="845"/>
      <c r="AC39" s="845"/>
      <c r="AD39" s="845"/>
      <c r="AE39" s="845"/>
      <c r="AF39" s="743"/>
      <c r="AG39" s="72">
        <f t="shared" si="0"/>
        <v>5</v>
      </c>
      <c r="AH39" s="743"/>
      <c r="AI39" s="845"/>
      <c r="AJ39" s="743"/>
      <c r="AK39" s="156">
        <v>2</v>
      </c>
      <c r="AL39" s="90" t="s">
        <v>308</v>
      </c>
      <c r="AM39" s="134"/>
      <c r="AN39" s="134" t="str">
        <f t="shared" si="16"/>
        <v/>
      </c>
      <c r="AO39" s="134"/>
      <c r="AP39" s="134" t="str">
        <f t="shared" si="17"/>
        <v/>
      </c>
      <c r="AQ39" s="134"/>
      <c r="AR39" s="134" t="str">
        <f t="shared" si="18"/>
        <v/>
      </c>
      <c r="AS39" s="134"/>
      <c r="AT39" s="134" t="str">
        <f t="shared" si="19"/>
        <v/>
      </c>
      <c r="AU39" s="134"/>
      <c r="AV39" s="134" t="str">
        <f t="shared" si="20"/>
        <v/>
      </c>
      <c r="AW39" s="134"/>
      <c r="AX39" s="134" t="str">
        <f t="shared" si="21"/>
        <v/>
      </c>
      <c r="AY39" s="134"/>
      <c r="AZ39" s="134" t="str">
        <f t="shared" si="22"/>
        <v/>
      </c>
      <c r="BA39" s="145"/>
      <c r="BB39" s="134"/>
      <c r="BC39" s="134"/>
      <c r="BD39" s="134"/>
      <c r="BE39" s="146"/>
      <c r="BF39" s="743"/>
      <c r="BG39" s="743"/>
      <c r="BH39" s="743"/>
      <c r="BI39" s="743"/>
      <c r="BJ39" s="743"/>
      <c r="BK39" s="743"/>
      <c r="BL39" s="743"/>
      <c r="BM39" s="743"/>
      <c r="BN39" s="158" t="s">
        <v>314</v>
      </c>
      <c r="BO39" s="167" t="s">
        <v>587</v>
      </c>
      <c r="BP39" s="167"/>
      <c r="BQ39" s="161" t="s">
        <v>884</v>
      </c>
      <c r="BR39" s="161" t="s">
        <v>885</v>
      </c>
      <c r="BS39" s="161" t="s">
        <v>586</v>
      </c>
      <c r="BT39" s="161" t="s">
        <v>886</v>
      </c>
      <c r="BU39" s="162" t="s">
        <v>585</v>
      </c>
      <c r="BV39" s="168">
        <v>45657</v>
      </c>
      <c r="BW39" s="164">
        <v>4835</v>
      </c>
      <c r="BX39" s="149"/>
      <c r="BY39" s="87"/>
      <c r="BZ39" s="87"/>
      <c r="CA39" s="87"/>
      <c r="CB39" s="87"/>
      <c r="CC39" s="87"/>
      <c r="CD39" s="87"/>
      <c r="CE39" s="87"/>
      <c r="CF39" s="87"/>
      <c r="CG39" s="87"/>
      <c r="CH39" s="87"/>
      <c r="CI39" s="87"/>
      <c r="CJ39" s="87"/>
      <c r="CK39" s="87"/>
      <c r="CL39" s="87"/>
      <c r="CM39" s="87"/>
      <c r="CN39" s="87"/>
      <c r="CO39" s="87"/>
      <c r="CP39" s="87"/>
      <c r="CQ39" s="87"/>
      <c r="CR39" s="87"/>
    </row>
    <row r="40" spans="1:96" ht="78.75" customHeight="1">
      <c r="A40" s="743"/>
      <c r="B40" s="743"/>
      <c r="C40" s="743"/>
      <c r="D40" s="743"/>
      <c r="E40" s="165"/>
      <c r="F40" s="86"/>
      <c r="G40" s="743"/>
      <c r="H40" s="743"/>
      <c r="I40" s="71" t="s">
        <v>584</v>
      </c>
      <c r="J40" s="764"/>
      <c r="K40" s="743"/>
      <c r="L40" s="845"/>
      <c r="M40" s="845"/>
      <c r="N40" s="845"/>
      <c r="O40" s="845"/>
      <c r="P40" s="845"/>
      <c r="Q40" s="845"/>
      <c r="R40" s="845"/>
      <c r="S40" s="845"/>
      <c r="T40" s="845"/>
      <c r="U40" s="845"/>
      <c r="V40" s="845"/>
      <c r="W40" s="845"/>
      <c r="X40" s="845"/>
      <c r="Y40" s="845"/>
      <c r="Z40" s="845"/>
      <c r="AA40" s="845"/>
      <c r="AB40" s="845"/>
      <c r="AC40" s="845"/>
      <c r="AD40" s="845"/>
      <c r="AE40" s="845"/>
      <c r="AF40" s="743"/>
      <c r="AG40" s="72">
        <f t="shared" si="0"/>
        <v>5</v>
      </c>
      <c r="AH40" s="743"/>
      <c r="AI40" s="845"/>
      <c r="AJ40" s="743"/>
      <c r="AK40" s="156">
        <v>3</v>
      </c>
      <c r="AL40" s="90" t="s">
        <v>308</v>
      </c>
      <c r="AM40" s="134"/>
      <c r="AN40" s="134" t="str">
        <f t="shared" si="16"/>
        <v/>
      </c>
      <c r="AO40" s="134"/>
      <c r="AP40" s="134" t="str">
        <f t="shared" si="17"/>
        <v/>
      </c>
      <c r="AQ40" s="134"/>
      <c r="AR40" s="134" t="str">
        <f t="shared" si="18"/>
        <v/>
      </c>
      <c r="AS40" s="134"/>
      <c r="AT40" s="134" t="str">
        <f t="shared" si="19"/>
        <v/>
      </c>
      <c r="AU40" s="134"/>
      <c r="AV40" s="134" t="str">
        <f t="shared" si="20"/>
        <v/>
      </c>
      <c r="AW40" s="134"/>
      <c r="AX40" s="134" t="str">
        <f t="shared" si="21"/>
        <v/>
      </c>
      <c r="AY40" s="134"/>
      <c r="AZ40" s="134" t="str">
        <f t="shared" si="22"/>
        <v/>
      </c>
      <c r="BA40" s="145"/>
      <c r="BB40" s="134"/>
      <c r="BC40" s="134"/>
      <c r="BD40" s="134"/>
      <c r="BE40" s="146"/>
      <c r="BF40" s="743"/>
      <c r="BG40" s="743"/>
      <c r="BH40" s="743"/>
      <c r="BI40" s="743"/>
      <c r="BJ40" s="743"/>
      <c r="BK40" s="743"/>
      <c r="BL40" s="743"/>
      <c r="BM40" s="743"/>
      <c r="BN40" s="146"/>
      <c r="BO40" s="73"/>
      <c r="BP40" s="73"/>
      <c r="BQ40" s="73"/>
      <c r="BR40" s="73"/>
      <c r="BS40" s="73"/>
      <c r="BT40" s="73"/>
      <c r="BU40" s="73"/>
      <c r="BV40" s="73"/>
      <c r="BW40" s="149"/>
      <c r="BX40" s="149"/>
      <c r="BY40" s="87"/>
      <c r="BZ40" s="87"/>
      <c r="CA40" s="87"/>
      <c r="CB40" s="87"/>
      <c r="CC40" s="87"/>
      <c r="CD40" s="87"/>
      <c r="CE40" s="87"/>
      <c r="CF40" s="87"/>
      <c r="CG40" s="87"/>
      <c r="CH40" s="87"/>
      <c r="CI40" s="87"/>
      <c r="CJ40" s="87"/>
      <c r="CK40" s="87"/>
      <c r="CL40" s="87"/>
      <c r="CM40" s="87"/>
      <c r="CN40" s="87"/>
      <c r="CO40" s="87"/>
      <c r="CP40" s="87"/>
      <c r="CQ40" s="87"/>
      <c r="CR40" s="87"/>
    </row>
    <row r="41" spans="1:96" ht="78.75" customHeight="1">
      <c r="A41" s="743"/>
      <c r="B41" s="743"/>
      <c r="C41" s="743"/>
      <c r="D41" s="743"/>
      <c r="E41" s="169"/>
      <c r="F41" s="86"/>
      <c r="G41" s="743"/>
      <c r="H41" s="743"/>
      <c r="I41" s="71" t="s">
        <v>301</v>
      </c>
      <c r="J41" s="764"/>
      <c r="K41" s="743"/>
      <c r="L41" s="845"/>
      <c r="M41" s="845"/>
      <c r="N41" s="845"/>
      <c r="O41" s="845"/>
      <c r="P41" s="845"/>
      <c r="Q41" s="845"/>
      <c r="R41" s="845"/>
      <c r="S41" s="845"/>
      <c r="T41" s="845"/>
      <c r="U41" s="845"/>
      <c r="V41" s="845"/>
      <c r="W41" s="845"/>
      <c r="X41" s="845"/>
      <c r="Y41" s="845"/>
      <c r="Z41" s="845"/>
      <c r="AA41" s="845"/>
      <c r="AB41" s="845"/>
      <c r="AC41" s="845"/>
      <c r="AD41" s="845"/>
      <c r="AE41" s="845"/>
      <c r="AF41" s="743"/>
      <c r="AG41" s="72">
        <f t="shared" si="0"/>
        <v>5</v>
      </c>
      <c r="AH41" s="743"/>
      <c r="AI41" s="845"/>
      <c r="AJ41" s="743"/>
      <c r="AK41" s="156">
        <v>4</v>
      </c>
      <c r="AL41" s="90" t="s">
        <v>308</v>
      </c>
      <c r="AM41" s="134"/>
      <c r="AN41" s="134" t="str">
        <f t="shared" si="16"/>
        <v/>
      </c>
      <c r="AO41" s="134"/>
      <c r="AP41" s="134" t="str">
        <f t="shared" si="17"/>
        <v/>
      </c>
      <c r="AQ41" s="134"/>
      <c r="AR41" s="134" t="str">
        <f t="shared" si="18"/>
        <v/>
      </c>
      <c r="AS41" s="134"/>
      <c r="AT41" s="134" t="str">
        <f t="shared" si="19"/>
        <v/>
      </c>
      <c r="AU41" s="134"/>
      <c r="AV41" s="134" t="str">
        <f t="shared" si="20"/>
        <v/>
      </c>
      <c r="AW41" s="134"/>
      <c r="AX41" s="134" t="str">
        <f t="shared" si="21"/>
        <v/>
      </c>
      <c r="AY41" s="134"/>
      <c r="AZ41" s="134" t="str">
        <f t="shared" si="22"/>
        <v/>
      </c>
      <c r="BA41" s="145"/>
      <c r="BB41" s="134"/>
      <c r="BC41" s="134"/>
      <c r="BD41" s="134"/>
      <c r="BE41" s="146"/>
      <c r="BF41" s="743"/>
      <c r="BG41" s="743"/>
      <c r="BH41" s="743"/>
      <c r="BI41" s="743"/>
      <c r="BJ41" s="743"/>
      <c r="BK41" s="743"/>
      <c r="BL41" s="743"/>
      <c r="BM41" s="743"/>
      <c r="BN41" s="146"/>
      <c r="BO41" s="73"/>
      <c r="BP41" s="73"/>
      <c r="BQ41" s="73"/>
      <c r="BR41" s="73"/>
      <c r="BS41" s="73"/>
      <c r="BT41" s="73"/>
      <c r="BU41" s="73"/>
      <c r="BV41" s="73"/>
      <c r="BW41" s="149"/>
      <c r="BX41" s="149"/>
      <c r="BY41" s="87"/>
      <c r="BZ41" s="87"/>
      <c r="CA41" s="87"/>
      <c r="CB41" s="87"/>
      <c r="CC41" s="87"/>
      <c r="CD41" s="87"/>
      <c r="CE41" s="87"/>
      <c r="CF41" s="87"/>
      <c r="CG41" s="87"/>
      <c r="CH41" s="87"/>
      <c r="CI41" s="87"/>
      <c r="CJ41" s="87"/>
      <c r="CK41" s="87"/>
      <c r="CL41" s="87"/>
      <c r="CM41" s="87"/>
      <c r="CN41" s="87"/>
      <c r="CO41" s="87"/>
      <c r="CP41" s="87"/>
      <c r="CQ41" s="87"/>
      <c r="CR41" s="87"/>
    </row>
    <row r="42" spans="1:96" ht="78.75" customHeight="1">
      <c r="A42" s="743"/>
      <c r="B42" s="743"/>
      <c r="C42" s="743"/>
      <c r="D42" s="743"/>
      <c r="E42" s="86"/>
      <c r="F42" s="86"/>
      <c r="G42" s="743"/>
      <c r="H42" s="743"/>
      <c r="I42" s="71" t="s">
        <v>295</v>
      </c>
      <c r="J42" s="764"/>
      <c r="K42" s="743"/>
      <c r="L42" s="845"/>
      <c r="M42" s="845"/>
      <c r="N42" s="845"/>
      <c r="O42" s="845"/>
      <c r="P42" s="845"/>
      <c r="Q42" s="845"/>
      <c r="R42" s="845"/>
      <c r="S42" s="845"/>
      <c r="T42" s="845"/>
      <c r="U42" s="845"/>
      <c r="V42" s="845"/>
      <c r="W42" s="845"/>
      <c r="X42" s="845"/>
      <c r="Y42" s="845"/>
      <c r="Z42" s="845"/>
      <c r="AA42" s="845"/>
      <c r="AB42" s="845"/>
      <c r="AC42" s="845"/>
      <c r="AD42" s="845"/>
      <c r="AE42" s="845"/>
      <c r="AF42" s="743"/>
      <c r="AG42" s="72"/>
      <c r="AH42" s="743"/>
      <c r="AI42" s="845"/>
      <c r="AJ42" s="743"/>
      <c r="AK42" s="156">
        <v>5</v>
      </c>
      <c r="AL42" s="90" t="s">
        <v>308</v>
      </c>
      <c r="AM42" s="134"/>
      <c r="AN42" s="134" t="str">
        <f t="shared" si="16"/>
        <v/>
      </c>
      <c r="AO42" s="134"/>
      <c r="AP42" s="134" t="str">
        <f t="shared" si="17"/>
        <v/>
      </c>
      <c r="AQ42" s="134"/>
      <c r="AR42" s="134" t="str">
        <f t="shared" si="18"/>
        <v/>
      </c>
      <c r="AS42" s="134"/>
      <c r="AT42" s="134" t="str">
        <f t="shared" si="19"/>
        <v/>
      </c>
      <c r="AU42" s="134"/>
      <c r="AV42" s="134" t="str">
        <f t="shared" si="20"/>
        <v/>
      </c>
      <c r="AW42" s="134"/>
      <c r="AX42" s="134" t="str">
        <f t="shared" si="21"/>
        <v/>
      </c>
      <c r="AY42" s="134"/>
      <c r="AZ42" s="134" t="str">
        <f t="shared" si="22"/>
        <v/>
      </c>
      <c r="BA42" s="145"/>
      <c r="BB42" s="134"/>
      <c r="BC42" s="134"/>
      <c r="BD42" s="134"/>
      <c r="BE42" s="146"/>
      <c r="BF42" s="743"/>
      <c r="BG42" s="743"/>
      <c r="BH42" s="743"/>
      <c r="BI42" s="743"/>
      <c r="BJ42" s="743"/>
      <c r="BK42" s="743"/>
      <c r="BL42" s="743"/>
      <c r="BM42" s="743"/>
      <c r="BN42" s="146"/>
      <c r="BO42" s="73"/>
      <c r="BP42" s="73"/>
      <c r="BQ42" s="73"/>
      <c r="BR42" s="73"/>
      <c r="BS42" s="73"/>
      <c r="BT42" s="73"/>
      <c r="BU42" s="73"/>
      <c r="BV42" s="73"/>
      <c r="BW42" s="149"/>
      <c r="BX42" s="149"/>
      <c r="BY42" s="87"/>
      <c r="BZ42" s="87"/>
      <c r="CA42" s="87"/>
      <c r="CB42" s="87"/>
      <c r="CC42" s="87"/>
      <c r="CD42" s="87"/>
      <c r="CE42" s="87"/>
      <c r="CF42" s="87"/>
      <c r="CG42" s="87"/>
      <c r="CH42" s="87"/>
      <c r="CI42" s="87"/>
      <c r="CJ42" s="87"/>
      <c r="CK42" s="87"/>
      <c r="CL42" s="87"/>
      <c r="CM42" s="87"/>
      <c r="CN42" s="87"/>
      <c r="CO42" s="87"/>
      <c r="CP42" s="87"/>
      <c r="CQ42" s="87"/>
      <c r="CR42" s="87"/>
    </row>
    <row r="43" spans="1:96" ht="125.45" customHeight="1">
      <c r="A43" s="759">
        <v>9</v>
      </c>
      <c r="B43" s="759" t="s">
        <v>583</v>
      </c>
      <c r="C43" s="759" t="s">
        <v>582</v>
      </c>
      <c r="D43" s="759" t="s">
        <v>581</v>
      </c>
      <c r="F43" s="861" t="s">
        <v>580</v>
      </c>
      <c r="G43" s="863" t="s">
        <v>579</v>
      </c>
      <c r="H43" s="759" t="s">
        <v>317</v>
      </c>
      <c r="I43" s="89" t="s">
        <v>301</v>
      </c>
      <c r="J43" s="759">
        <v>2</v>
      </c>
      <c r="K43" s="780" t="str">
        <f>IF(J43&lt;=0,"",IF(J43=1,"Rara vez",IF(J43=2,"Improbable",IF(J43=3,"Posible",IF(J43=4,"Probable",IF(J43=5,"Casi Seguro"))))))</f>
        <v>Improbable</v>
      </c>
      <c r="L43" s="782">
        <f>IF(K43="","",IF(K43="Rara vez",0.2,IF(K43="Improbable",0.4,IF(K43="Posible",0.6,IF(K43="Probable",0.8,IF(K43="Casi seguro",1,))))))</f>
        <v>0.4</v>
      </c>
      <c r="M43" s="782" t="s">
        <v>286</v>
      </c>
      <c r="N43" s="782" t="s">
        <v>286</v>
      </c>
      <c r="O43" s="782" t="s">
        <v>286</v>
      </c>
      <c r="P43" s="782" t="s">
        <v>286</v>
      </c>
      <c r="Q43" s="782" t="s">
        <v>286</v>
      </c>
      <c r="R43" s="782" t="s">
        <v>285</v>
      </c>
      <c r="S43" s="782" t="s">
        <v>285</v>
      </c>
      <c r="T43" s="782" t="s">
        <v>285</v>
      </c>
      <c r="U43" s="782" t="s">
        <v>286</v>
      </c>
      <c r="V43" s="782" t="s">
        <v>286</v>
      </c>
      <c r="W43" s="782" t="s">
        <v>286</v>
      </c>
      <c r="X43" s="782" t="s">
        <v>286</v>
      </c>
      <c r="Y43" s="782" t="s">
        <v>285</v>
      </c>
      <c r="Z43" s="782" t="s">
        <v>285</v>
      </c>
      <c r="AA43" s="782" t="s">
        <v>286</v>
      </c>
      <c r="AB43" s="782" t="s">
        <v>285</v>
      </c>
      <c r="AC43" s="782" t="s">
        <v>286</v>
      </c>
      <c r="AD43" s="782" t="s">
        <v>285</v>
      </c>
      <c r="AE43" s="782" t="s">
        <v>285</v>
      </c>
      <c r="AF43" s="801">
        <f>IF(AB43="Si","19",COUNTIF(M43:AE44,"si"))</f>
        <v>11</v>
      </c>
      <c r="AG43" s="72">
        <f t="shared" ref="AG43:AG69" si="31">VALUE(IF(AF43&lt;=5,5,IF(AND(AF43&gt;5,AF43&lt;=11),10,IF(AF43&gt;11,20,0))))</f>
        <v>10</v>
      </c>
      <c r="AH43" s="780" t="str">
        <f>IF(AG43=5,"Moderado",IF(AG43=10,"Mayor",IF(AG43=20,"Catastrófico",0)))</f>
        <v>Mayor</v>
      </c>
      <c r="AI43" s="782">
        <f>IF(AH43="","",IF(AH43="Leve",0.2,IF(AH43="Menor",0.4,IF(AH43="Moderado",0.6,IF(AH43="Mayor",0.8,IF(AH43="Catastrófico",1,))))))</f>
        <v>0.8</v>
      </c>
      <c r="AJ43" s="780" t="str">
        <f>IF(OR(AND(K43="Rara vez",AH43="Moderado"),AND(K43="Improbable",AH43="Moderado")),"Moderado",IF(OR(AND(K43="Rara vez",AH43="Mayor"),AND(K43="Improbable",AH43="Mayor"),AND(K43="Posible",AH43="Moderado"),AND(K43="Probable",AH43="Moderado")),"Alta",IF(OR(AND(K43="Rara vez",AH43="Catastrófico"),AND(K43="Improbable",AH43="Catastrófico"),AND(K43="Posible",AH43="Catastrófico"),AND(K43="Probable",AH43="Catastrófico"),AND(K43="Casi seguro",AH43="Catastrófico"),AND(K43="Posible",AH43="Moderado"),AND(K43="Probable",AH43="Moderado"),AND(K43="Casi seguro",AH43="Moderado"),AND(K43="Posible",AH43="Mayor"),AND(K43="Probable",AH43="Mayor"),AND(K43="Casi seguro",AH43="Mayor")),"Extremo",)))</f>
        <v>Alta</v>
      </c>
      <c r="AK43" s="73">
        <v>1</v>
      </c>
      <c r="AL43" s="866" t="s">
        <v>578</v>
      </c>
      <c r="AM43" s="341" t="s">
        <v>283</v>
      </c>
      <c r="AN43" s="134">
        <f t="shared" si="16"/>
        <v>15</v>
      </c>
      <c r="AO43" s="134" t="s">
        <v>282</v>
      </c>
      <c r="AP43" s="134">
        <f t="shared" si="17"/>
        <v>15</v>
      </c>
      <c r="AQ43" s="134" t="s">
        <v>281</v>
      </c>
      <c r="AR43" s="134">
        <f t="shared" si="18"/>
        <v>15</v>
      </c>
      <c r="AS43" s="134" t="s">
        <v>315</v>
      </c>
      <c r="AT43" s="134">
        <f t="shared" si="19"/>
        <v>10</v>
      </c>
      <c r="AU43" s="134" t="s">
        <v>279</v>
      </c>
      <c r="AV43" s="134">
        <f t="shared" si="20"/>
        <v>15</v>
      </c>
      <c r="AW43" s="134" t="s">
        <v>278</v>
      </c>
      <c r="AX43" s="134">
        <f t="shared" si="21"/>
        <v>15</v>
      </c>
      <c r="AY43" s="134" t="s">
        <v>277</v>
      </c>
      <c r="AZ43" s="134">
        <f t="shared" si="22"/>
        <v>15</v>
      </c>
      <c r="BA43" s="145">
        <f t="shared" ref="BA43:BA76" si="32">SUM(AN43,AP43,AR43,AT43,AV43,AX43,AZ43)</f>
        <v>100</v>
      </c>
      <c r="BB43" s="134" t="str">
        <f t="shared" ref="BB43:BB76" si="33">IF(BA43&gt;=96,"Fuerte",IF(AND(BA43&gt;=86, BA43&lt;96),"Moderado",IF(BA43&lt;86,"Débil")))</f>
        <v>Fuerte</v>
      </c>
      <c r="BC43" s="134" t="s">
        <v>276</v>
      </c>
      <c r="BD43" s="134">
        <f t="shared" ref="BD43:BD76" si="34">VALUE(IF(OR(AND(BB43="Fuerte",BC43="Fuerte")),"100",IF(OR(AND(BB43="Fuerte",BC43="Moderado"),AND(BB43="Moderado",BC43="Fuerte"),AND(BB43="Moderado",BC43="Moderado")),"50",IF(OR(AND(BB43="Fuerte",BC43="Débil"),AND(BB43="Moderado",BC43="Débil"),AND(BB43="Débil",BC43="Fuerte"),AND(BB43="Débil",BC43="Moderado"),AND(BB43="Débil",BC43="Débil")),"0",))))</f>
        <v>100</v>
      </c>
      <c r="BE43" s="146" t="str">
        <f t="shared" ref="BE43:BE76" si="35">IF(BD43=100,"Fuerte",IF(BD43=50,"Moderado",IF(BD43=0,"Débil")))</f>
        <v>Fuerte</v>
      </c>
      <c r="BF43" s="744">
        <f>AVERAGE(BD43:BD48)</f>
        <v>100</v>
      </c>
      <c r="BG43" s="744" t="str">
        <f>IF(BF43=100,"Fuerte",IF(AND(BF43&lt;=99, BF43&gt;=50),"Moderado",IF(BF43&lt;50,"Débil")))</f>
        <v>Fuerte</v>
      </c>
      <c r="BH43" s="741">
        <f>IF(BG43="Fuerte",(J43-2),IF(BG43="Moderado",(J43-1), IF(BG43="Débil",((J43-0)))))</f>
        <v>0</v>
      </c>
      <c r="BI43" s="741" t="str">
        <f>IF(BH43&lt;=0,"Rara vez",IF(BH43=1,"Rara vez",IF(BH43=2,"Improbable",IF(BH43=3,"Posible",IF(BH43=4,"Probable",IF(BH43=5,"Casi Seguro"))))))</f>
        <v>Rara vez</v>
      </c>
      <c r="BJ43" s="782">
        <f>IF(BI43="","",IF(BI43="Rara vez",0.2,IF(BI43="Improbable",0.4,IF(BI43="Posible",0.6,IF(BI43="Probable",0.8,IF(BI43="Casi seguro",1,))))))</f>
        <v>0.2</v>
      </c>
      <c r="BK43" s="741" t="str">
        <f>IFERROR(IF(AG43=5,"Moderado",IF(AG43=10,"Mayor",IF(AG43=20,"Catastrófico",0))),"")</f>
        <v>Mayor</v>
      </c>
      <c r="BL43" s="782">
        <f>IF(AH43="","",IF(AH43="Moderado",0.6,IF(AH43="Mayor",0.8,IF(AH43="Catastrófico",1,))))</f>
        <v>0.8</v>
      </c>
      <c r="BM43" s="865" t="str">
        <f>IF(OR(AND(KBJ43="Rara vez",BK43="Moderado"),AND(BI43="Improbable",BK43="Moderado")),"Moderado",IF(OR(AND(BI43="Rara vez",BK43="Mayor"),AND(BI43="Improbable",BK43="Mayor"),AND(BI43="Posible",BK43="Moderado"),AND(BI43="Probable",BK43="Moderado")),"Alta",IF(OR(AND(BI43="Rara vez",BK43="Catastrófico"),AND(BI43="Improbable",BK43="Catastrófico"),AND(BI43="Posible",BK43="Catastrófico"),AND(BI43="Probable",BK43="Catastrófico"),AND(BI43="Casi seguro",BK43="Catastrófico"),AND(BI43="Posible",BK43="Moderado"),AND(BI43="Probable",BK43="Moderado"),AND(BI43="Casi seguro",BK43="Moderado"),AND(BI43="Posible",BK43="Mayor"),AND(BI43="Probable",BK43="Mayor"),AND(BI43="Casi seguro",BK43="Mayor")),"Extremo",)))</f>
        <v>Alta</v>
      </c>
      <c r="BN43" s="146" t="s">
        <v>314</v>
      </c>
      <c r="BO43" s="342" t="s">
        <v>577</v>
      </c>
      <c r="BP43" s="343"/>
      <c r="BQ43" s="344" t="s">
        <v>574</v>
      </c>
      <c r="BR43" s="344" t="s">
        <v>573</v>
      </c>
      <c r="BS43" s="344" t="s">
        <v>572</v>
      </c>
      <c r="BT43" s="344" t="s">
        <v>571</v>
      </c>
      <c r="BU43" s="170" t="s">
        <v>887</v>
      </c>
      <c r="BV43" s="170" t="s">
        <v>570</v>
      </c>
      <c r="BW43" s="171">
        <v>4791</v>
      </c>
      <c r="BX43" s="73"/>
      <c r="BY43" s="87"/>
      <c r="BZ43" s="87"/>
      <c r="CA43" s="87"/>
      <c r="CB43" s="87"/>
      <c r="CC43" s="87"/>
      <c r="CD43" s="87"/>
      <c r="CE43" s="87"/>
      <c r="CF43" s="87"/>
      <c r="CG43" s="87"/>
      <c r="CH43" s="87"/>
      <c r="CI43" s="87"/>
      <c r="CJ43" s="87"/>
      <c r="CK43" s="87"/>
      <c r="CL43" s="87"/>
      <c r="CM43" s="87"/>
      <c r="CN43" s="87"/>
      <c r="CO43" s="87"/>
      <c r="CP43" s="87"/>
      <c r="CQ43" s="87"/>
      <c r="CR43" s="87"/>
    </row>
    <row r="44" spans="1:96" ht="141" customHeight="1">
      <c r="A44" s="743"/>
      <c r="B44" s="743"/>
      <c r="C44" s="743"/>
      <c r="D44" s="743"/>
      <c r="E44" s="345" t="s">
        <v>576</v>
      </c>
      <c r="F44" s="862"/>
      <c r="G44" s="743"/>
      <c r="H44" s="743"/>
      <c r="I44" s="89" t="s">
        <v>295</v>
      </c>
      <c r="J44" s="764"/>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2">
        <f t="shared" si="31"/>
        <v>5</v>
      </c>
      <c r="AH44" s="743"/>
      <c r="AI44" s="743"/>
      <c r="AJ44" s="743"/>
      <c r="AK44" s="73">
        <v>2</v>
      </c>
      <c r="AL44" s="867"/>
      <c r="AM44" s="341" t="s">
        <v>283</v>
      </c>
      <c r="AN44" s="134">
        <f t="shared" si="16"/>
        <v>15</v>
      </c>
      <c r="AO44" s="134" t="s">
        <v>282</v>
      </c>
      <c r="AP44" s="134">
        <f t="shared" si="17"/>
        <v>15</v>
      </c>
      <c r="AQ44" s="134" t="s">
        <v>281</v>
      </c>
      <c r="AR44" s="134">
        <f t="shared" si="18"/>
        <v>15</v>
      </c>
      <c r="AS44" s="134" t="s">
        <v>280</v>
      </c>
      <c r="AT44" s="134">
        <f t="shared" si="19"/>
        <v>15</v>
      </c>
      <c r="AU44" s="134" t="s">
        <v>279</v>
      </c>
      <c r="AV44" s="134">
        <f t="shared" si="20"/>
        <v>15</v>
      </c>
      <c r="AW44" s="134" t="s">
        <v>278</v>
      </c>
      <c r="AX44" s="134">
        <f t="shared" si="21"/>
        <v>15</v>
      </c>
      <c r="AY44" s="134" t="s">
        <v>277</v>
      </c>
      <c r="AZ44" s="134">
        <f t="shared" si="22"/>
        <v>15</v>
      </c>
      <c r="BA44" s="145">
        <f t="shared" si="32"/>
        <v>105</v>
      </c>
      <c r="BB44" s="134" t="str">
        <f t="shared" si="33"/>
        <v>Fuerte</v>
      </c>
      <c r="BC44" s="134" t="s">
        <v>276</v>
      </c>
      <c r="BD44" s="134">
        <f t="shared" si="34"/>
        <v>100</v>
      </c>
      <c r="BE44" s="146" t="str">
        <f t="shared" si="35"/>
        <v>Fuerte</v>
      </c>
      <c r="BF44" s="743"/>
      <c r="BG44" s="743"/>
      <c r="BH44" s="743"/>
      <c r="BI44" s="743"/>
      <c r="BJ44" s="743"/>
      <c r="BK44" s="743"/>
      <c r="BL44" s="743"/>
      <c r="BM44" s="743"/>
      <c r="BN44" s="146" t="s">
        <v>314</v>
      </c>
      <c r="BO44" s="342" t="s">
        <v>575</v>
      </c>
      <c r="BP44" s="343"/>
      <c r="BQ44" s="344" t="s">
        <v>574</v>
      </c>
      <c r="BR44" s="344" t="s">
        <v>573</v>
      </c>
      <c r="BS44" s="344" t="s">
        <v>572</v>
      </c>
      <c r="BT44" s="344" t="s">
        <v>571</v>
      </c>
      <c r="BU44" s="170" t="s">
        <v>887</v>
      </c>
      <c r="BV44" s="170" t="s">
        <v>570</v>
      </c>
      <c r="BW44" s="171">
        <v>4791</v>
      </c>
      <c r="BX44" s="73"/>
      <c r="BY44" s="87"/>
      <c r="BZ44" s="87"/>
      <c r="CA44" s="87"/>
      <c r="CB44" s="87"/>
      <c r="CC44" s="87"/>
      <c r="CD44" s="87"/>
      <c r="CE44" s="87"/>
      <c r="CF44" s="87"/>
      <c r="CG44" s="87"/>
      <c r="CH44" s="87"/>
      <c r="CI44" s="87"/>
      <c r="CJ44" s="87"/>
      <c r="CK44" s="87"/>
      <c r="CL44" s="87"/>
      <c r="CM44" s="87"/>
      <c r="CN44" s="87"/>
      <c r="CO44" s="87"/>
      <c r="CP44" s="87"/>
      <c r="CQ44" s="87"/>
      <c r="CR44" s="87"/>
    </row>
    <row r="45" spans="1:96" ht="78.75" customHeight="1">
      <c r="A45" s="743"/>
      <c r="B45" s="743"/>
      <c r="C45" s="743"/>
      <c r="D45" s="743"/>
      <c r="E45" s="345" t="s">
        <v>569</v>
      </c>
      <c r="F45" s="345" t="s">
        <v>568</v>
      </c>
      <c r="G45" s="743"/>
      <c r="H45" s="743"/>
      <c r="I45" s="89" t="s">
        <v>296</v>
      </c>
      <c r="J45" s="764"/>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2">
        <f t="shared" si="31"/>
        <v>5</v>
      </c>
      <c r="AH45" s="743"/>
      <c r="AI45" s="743"/>
      <c r="AJ45" s="743"/>
      <c r="AK45" s="73">
        <v>3</v>
      </c>
      <c r="AL45" s="346" t="s">
        <v>567</v>
      </c>
      <c r="AM45" s="341" t="s">
        <v>283</v>
      </c>
      <c r="AN45" s="134">
        <f t="shared" si="16"/>
        <v>15</v>
      </c>
      <c r="AO45" s="134" t="s">
        <v>282</v>
      </c>
      <c r="AP45" s="134">
        <f t="shared" si="17"/>
        <v>15</v>
      </c>
      <c r="AQ45" s="134" t="s">
        <v>281</v>
      </c>
      <c r="AR45" s="134">
        <f t="shared" si="18"/>
        <v>15</v>
      </c>
      <c r="AS45" s="134" t="s">
        <v>280</v>
      </c>
      <c r="AT45" s="134">
        <f t="shared" si="19"/>
        <v>15</v>
      </c>
      <c r="AU45" s="134" t="s">
        <v>279</v>
      </c>
      <c r="AV45" s="134">
        <f t="shared" si="20"/>
        <v>15</v>
      </c>
      <c r="AW45" s="134" t="s">
        <v>278</v>
      </c>
      <c r="AX45" s="134">
        <f t="shared" si="21"/>
        <v>15</v>
      </c>
      <c r="AY45" s="134" t="s">
        <v>277</v>
      </c>
      <c r="AZ45" s="134">
        <f t="shared" si="22"/>
        <v>15</v>
      </c>
      <c r="BA45" s="145">
        <f t="shared" si="32"/>
        <v>105</v>
      </c>
      <c r="BB45" s="134" t="str">
        <f t="shared" si="33"/>
        <v>Fuerte</v>
      </c>
      <c r="BC45" s="134" t="s">
        <v>276</v>
      </c>
      <c r="BD45" s="134">
        <f t="shared" si="34"/>
        <v>100</v>
      </c>
      <c r="BE45" s="146" t="str">
        <f t="shared" si="35"/>
        <v>Fuerte</v>
      </c>
      <c r="BF45" s="743"/>
      <c r="BG45" s="743"/>
      <c r="BH45" s="743"/>
      <c r="BI45" s="743"/>
      <c r="BJ45" s="743"/>
      <c r="BK45" s="743"/>
      <c r="BL45" s="743"/>
      <c r="BM45" s="743"/>
      <c r="BN45" s="146" t="s">
        <v>314</v>
      </c>
      <c r="BO45" s="347"/>
      <c r="BP45" s="344"/>
      <c r="BQ45" s="344"/>
      <c r="BR45" s="344"/>
      <c r="BS45" s="344"/>
      <c r="BT45" s="344"/>
      <c r="BU45" s="348"/>
      <c r="BV45" s="348"/>
      <c r="BW45" s="349"/>
      <c r="BX45" s="73"/>
      <c r="BY45" s="87"/>
      <c r="BZ45" s="87"/>
      <c r="CA45" s="87"/>
      <c r="CB45" s="87"/>
      <c r="CC45" s="87"/>
      <c r="CD45" s="87"/>
      <c r="CE45" s="87"/>
      <c r="CF45" s="87"/>
      <c r="CG45" s="87"/>
      <c r="CH45" s="87"/>
      <c r="CI45" s="87"/>
      <c r="CJ45" s="87"/>
      <c r="CK45" s="87"/>
      <c r="CL45" s="87"/>
      <c r="CM45" s="87"/>
      <c r="CN45" s="87"/>
      <c r="CO45" s="87"/>
      <c r="CP45" s="87"/>
      <c r="CQ45" s="87"/>
      <c r="CR45" s="87"/>
    </row>
    <row r="46" spans="1:96" ht="78.75" customHeight="1">
      <c r="A46" s="743"/>
      <c r="B46" s="743"/>
      <c r="C46" s="743"/>
      <c r="D46" s="743"/>
      <c r="E46" s="350" t="s">
        <v>566</v>
      </c>
      <c r="F46" s="345" t="s">
        <v>565</v>
      </c>
      <c r="G46" s="743"/>
      <c r="H46" s="743"/>
      <c r="I46" s="89"/>
      <c r="J46" s="764"/>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2">
        <f t="shared" si="31"/>
        <v>5</v>
      </c>
      <c r="AH46" s="743"/>
      <c r="AI46" s="743"/>
      <c r="AJ46" s="743"/>
      <c r="AK46" s="73">
        <v>4</v>
      </c>
      <c r="AL46" s="346" t="s">
        <v>564</v>
      </c>
      <c r="AM46" s="341" t="s">
        <v>283</v>
      </c>
      <c r="AN46" s="134">
        <f t="shared" si="16"/>
        <v>15</v>
      </c>
      <c r="AO46" s="134" t="s">
        <v>282</v>
      </c>
      <c r="AP46" s="134">
        <f t="shared" si="17"/>
        <v>15</v>
      </c>
      <c r="AQ46" s="134" t="s">
        <v>281</v>
      </c>
      <c r="AR46" s="134">
        <f t="shared" si="18"/>
        <v>15</v>
      </c>
      <c r="AS46" s="134" t="s">
        <v>280</v>
      </c>
      <c r="AT46" s="134">
        <f t="shared" si="19"/>
        <v>15</v>
      </c>
      <c r="AU46" s="134" t="s">
        <v>279</v>
      </c>
      <c r="AV46" s="134">
        <f t="shared" si="20"/>
        <v>15</v>
      </c>
      <c r="AW46" s="134" t="s">
        <v>278</v>
      </c>
      <c r="AX46" s="134">
        <f t="shared" si="21"/>
        <v>15</v>
      </c>
      <c r="AY46" s="134" t="s">
        <v>277</v>
      </c>
      <c r="AZ46" s="134">
        <f t="shared" si="22"/>
        <v>15</v>
      </c>
      <c r="BA46" s="145">
        <f t="shared" si="32"/>
        <v>105</v>
      </c>
      <c r="BB46" s="134" t="str">
        <f t="shared" si="33"/>
        <v>Fuerte</v>
      </c>
      <c r="BC46" s="134" t="s">
        <v>276</v>
      </c>
      <c r="BD46" s="134">
        <f t="shared" si="34"/>
        <v>100</v>
      </c>
      <c r="BE46" s="146" t="str">
        <f t="shared" si="35"/>
        <v>Fuerte</v>
      </c>
      <c r="BF46" s="743"/>
      <c r="BG46" s="743"/>
      <c r="BH46" s="743"/>
      <c r="BI46" s="743"/>
      <c r="BJ46" s="743"/>
      <c r="BK46" s="743"/>
      <c r="BL46" s="743"/>
      <c r="BM46" s="743"/>
      <c r="BN46" s="146" t="s">
        <v>314</v>
      </c>
      <c r="BO46" s="347"/>
      <c r="BP46" s="344"/>
      <c r="BQ46" s="344"/>
      <c r="BR46" s="344"/>
      <c r="BS46" s="344"/>
      <c r="BT46" s="344"/>
      <c r="BU46" s="348"/>
      <c r="BV46" s="348"/>
      <c r="BW46" s="349"/>
      <c r="BX46" s="73"/>
      <c r="BY46" s="87"/>
      <c r="BZ46" s="87"/>
      <c r="CA46" s="87"/>
      <c r="CB46" s="87"/>
      <c r="CC46" s="87"/>
      <c r="CD46" s="87"/>
      <c r="CE46" s="87"/>
      <c r="CF46" s="87"/>
      <c r="CG46" s="87"/>
      <c r="CH46" s="87"/>
      <c r="CI46" s="87"/>
      <c r="CJ46" s="87"/>
      <c r="CK46" s="87"/>
      <c r="CL46" s="87"/>
      <c r="CM46" s="87"/>
      <c r="CN46" s="87"/>
      <c r="CO46" s="87"/>
      <c r="CP46" s="87"/>
      <c r="CQ46" s="87"/>
      <c r="CR46" s="87"/>
    </row>
    <row r="47" spans="1:96" ht="78.75" customHeight="1">
      <c r="A47" s="743"/>
      <c r="B47" s="743"/>
      <c r="C47" s="743"/>
      <c r="D47" s="743"/>
      <c r="E47" s="351" t="s">
        <v>563</v>
      </c>
      <c r="F47" s="345" t="s">
        <v>562</v>
      </c>
      <c r="G47" s="743"/>
      <c r="H47" s="743"/>
      <c r="I47" s="89"/>
      <c r="J47" s="764"/>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2">
        <f t="shared" si="31"/>
        <v>5</v>
      </c>
      <c r="AH47" s="743"/>
      <c r="AI47" s="743"/>
      <c r="AJ47" s="743"/>
      <c r="AK47" s="73">
        <v>5</v>
      </c>
      <c r="AL47" s="352" t="s">
        <v>561</v>
      </c>
      <c r="AM47" s="341" t="s">
        <v>283</v>
      </c>
      <c r="AN47" s="134">
        <f t="shared" si="16"/>
        <v>15</v>
      </c>
      <c r="AO47" s="134" t="s">
        <v>282</v>
      </c>
      <c r="AP47" s="134">
        <f t="shared" si="17"/>
        <v>15</v>
      </c>
      <c r="AQ47" s="134" t="s">
        <v>281</v>
      </c>
      <c r="AR47" s="134">
        <f t="shared" si="18"/>
        <v>15</v>
      </c>
      <c r="AS47" s="134" t="s">
        <v>280</v>
      </c>
      <c r="AT47" s="134">
        <f t="shared" si="19"/>
        <v>15</v>
      </c>
      <c r="AU47" s="134" t="s">
        <v>279</v>
      </c>
      <c r="AV47" s="134">
        <f t="shared" si="20"/>
        <v>15</v>
      </c>
      <c r="AW47" s="134" t="s">
        <v>278</v>
      </c>
      <c r="AX47" s="134">
        <f t="shared" si="21"/>
        <v>15</v>
      </c>
      <c r="AY47" s="134" t="s">
        <v>277</v>
      </c>
      <c r="AZ47" s="134">
        <f t="shared" si="22"/>
        <v>15</v>
      </c>
      <c r="BA47" s="145">
        <f t="shared" si="32"/>
        <v>105</v>
      </c>
      <c r="BB47" s="134" t="str">
        <f t="shared" si="33"/>
        <v>Fuerte</v>
      </c>
      <c r="BC47" s="134" t="s">
        <v>276</v>
      </c>
      <c r="BD47" s="134">
        <f t="shared" si="34"/>
        <v>100</v>
      </c>
      <c r="BE47" s="146" t="str">
        <f t="shared" si="35"/>
        <v>Fuerte</v>
      </c>
      <c r="BF47" s="743"/>
      <c r="BG47" s="743"/>
      <c r="BH47" s="743"/>
      <c r="BI47" s="743"/>
      <c r="BJ47" s="743"/>
      <c r="BK47" s="743"/>
      <c r="BL47" s="743"/>
      <c r="BM47" s="743"/>
      <c r="BN47" s="146"/>
      <c r="BO47" s="172"/>
      <c r="BP47" s="173"/>
      <c r="BQ47" s="172"/>
      <c r="BR47" s="172"/>
      <c r="BS47" s="172"/>
      <c r="BT47" s="172"/>
      <c r="BU47" s="172"/>
      <c r="BV47" s="172"/>
      <c r="BW47" s="73"/>
      <c r="BX47" s="73"/>
      <c r="BY47" s="87"/>
      <c r="BZ47" s="87"/>
      <c r="CA47" s="87"/>
      <c r="CB47" s="87"/>
      <c r="CC47" s="87"/>
      <c r="CD47" s="87"/>
      <c r="CE47" s="87"/>
      <c r="CF47" s="87"/>
      <c r="CG47" s="87"/>
      <c r="CH47" s="87"/>
      <c r="CI47" s="87"/>
      <c r="CJ47" s="87"/>
      <c r="CK47" s="87"/>
      <c r="CL47" s="87"/>
      <c r="CM47" s="87"/>
      <c r="CN47" s="87"/>
      <c r="CO47" s="87"/>
      <c r="CP47" s="87"/>
      <c r="CQ47" s="87"/>
      <c r="CR47" s="87"/>
    </row>
    <row r="48" spans="1:96" ht="78.75" customHeight="1">
      <c r="A48" s="781"/>
      <c r="B48" s="781"/>
      <c r="C48" s="781"/>
      <c r="D48" s="781"/>
      <c r="E48" s="150"/>
      <c r="F48" s="150"/>
      <c r="G48" s="781"/>
      <c r="H48" s="781"/>
      <c r="I48" s="89"/>
      <c r="J48" s="784"/>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2">
        <f t="shared" si="31"/>
        <v>5</v>
      </c>
      <c r="AH48" s="781"/>
      <c r="AI48" s="781"/>
      <c r="AJ48" s="781"/>
      <c r="AK48" s="73">
        <v>6</v>
      </c>
      <c r="AL48" s="346" t="s">
        <v>560</v>
      </c>
      <c r="AM48" s="341" t="s">
        <v>283</v>
      </c>
      <c r="AN48" s="134">
        <f t="shared" si="16"/>
        <v>15</v>
      </c>
      <c r="AO48" s="134" t="s">
        <v>282</v>
      </c>
      <c r="AP48" s="134">
        <f t="shared" si="17"/>
        <v>15</v>
      </c>
      <c r="AQ48" s="134" t="s">
        <v>281</v>
      </c>
      <c r="AR48" s="134">
        <f t="shared" si="18"/>
        <v>15</v>
      </c>
      <c r="AS48" s="134" t="s">
        <v>280</v>
      </c>
      <c r="AT48" s="134">
        <f t="shared" si="19"/>
        <v>15</v>
      </c>
      <c r="AU48" s="134" t="s">
        <v>279</v>
      </c>
      <c r="AV48" s="134">
        <f t="shared" si="20"/>
        <v>15</v>
      </c>
      <c r="AW48" s="134" t="s">
        <v>278</v>
      </c>
      <c r="AX48" s="134">
        <f t="shared" si="21"/>
        <v>15</v>
      </c>
      <c r="AY48" s="134" t="s">
        <v>277</v>
      </c>
      <c r="AZ48" s="134">
        <f t="shared" si="22"/>
        <v>15</v>
      </c>
      <c r="BA48" s="145">
        <f t="shared" si="32"/>
        <v>105</v>
      </c>
      <c r="BB48" s="134" t="str">
        <f t="shared" si="33"/>
        <v>Fuerte</v>
      </c>
      <c r="BC48" s="134" t="s">
        <v>276</v>
      </c>
      <c r="BD48" s="134">
        <f t="shared" si="34"/>
        <v>100</v>
      </c>
      <c r="BE48" s="146" t="str">
        <f t="shared" si="35"/>
        <v>Fuerte</v>
      </c>
      <c r="BF48" s="781"/>
      <c r="BG48" s="781"/>
      <c r="BH48" s="781"/>
      <c r="BI48" s="781"/>
      <c r="BJ48" s="781"/>
      <c r="BK48" s="781"/>
      <c r="BL48" s="781"/>
      <c r="BM48" s="781"/>
      <c r="BN48" s="146"/>
      <c r="BO48" s="73"/>
      <c r="BP48" s="73"/>
      <c r="BQ48" s="73"/>
      <c r="BR48" s="73"/>
      <c r="BS48" s="73"/>
      <c r="BT48" s="73"/>
      <c r="BU48" s="149"/>
      <c r="BV48" s="149"/>
      <c r="BW48" s="73"/>
      <c r="BX48" s="73"/>
      <c r="BY48" s="87"/>
      <c r="BZ48" s="87"/>
      <c r="CA48" s="87"/>
      <c r="CB48" s="87"/>
      <c r="CC48" s="87"/>
      <c r="CD48" s="87"/>
      <c r="CE48" s="87"/>
      <c r="CF48" s="87"/>
      <c r="CG48" s="87"/>
      <c r="CH48" s="87"/>
      <c r="CI48" s="87"/>
      <c r="CJ48" s="87"/>
      <c r="CK48" s="87"/>
      <c r="CL48" s="87"/>
      <c r="CM48" s="87"/>
      <c r="CN48" s="87"/>
      <c r="CO48" s="87"/>
      <c r="CP48" s="87"/>
      <c r="CQ48" s="87"/>
      <c r="CR48" s="87"/>
    </row>
    <row r="49" spans="1:96" ht="69.75" customHeight="1">
      <c r="A49" s="759">
        <v>10</v>
      </c>
      <c r="B49" s="759" t="s">
        <v>498</v>
      </c>
      <c r="C49" s="759" t="s">
        <v>497</v>
      </c>
      <c r="D49" s="759" t="s">
        <v>496</v>
      </c>
      <c r="E49" s="174" t="s">
        <v>559</v>
      </c>
      <c r="F49" s="175" t="s">
        <v>558</v>
      </c>
      <c r="G49" s="759" t="s">
        <v>557</v>
      </c>
      <c r="H49" s="759" t="s">
        <v>317</v>
      </c>
      <c r="I49" s="175" t="s">
        <v>301</v>
      </c>
      <c r="J49" s="759">
        <v>1</v>
      </c>
      <c r="K49" s="780" t="str">
        <f>IF(J49&lt;=0,"",IF(J49=1,"Rara vez",IF(J49=2,"Improbable",IF(J49=3,"Posible",IF(J49=4,"Probable",IF(J49=5,"Casi Seguro"))))))</f>
        <v>Rara vez</v>
      </c>
      <c r="L49" s="782">
        <f>IF(K49="","",IF(K49="Rara vez",0.2,IF(K49="Improbable",0.4,IF(K49="Posible",0.6,IF(K49="Probable",0.8,IF(K49="Casi seguro",1,))))))</f>
        <v>0.2</v>
      </c>
      <c r="M49" s="782" t="s">
        <v>286</v>
      </c>
      <c r="N49" s="782" t="s">
        <v>286</v>
      </c>
      <c r="O49" s="782" t="s">
        <v>285</v>
      </c>
      <c r="P49" s="782" t="s">
        <v>285</v>
      </c>
      <c r="Q49" s="782" t="s">
        <v>285</v>
      </c>
      <c r="R49" s="782" t="s">
        <v>286</v>
      </c>
      <c r="S49" s="782" t="s">
        <v>286</v>
      </c>
      <c r="T49" s="782" t="s">
        <v>286</v>
      </c>
      <c r="U49" s="782" t="s">
        <v>286</v>
      </c>
      <c r="V49" s="782" t="s">
        <v>286</v>
      </c>
      <c r="W49" s="782" t="s">
        <v>286</v>
      </c>
      <c r="X49" s="782" t="s">
        <v>286</v>
      </c>
      <c r="Y49" s="782" t="s">
        <v>286</v>
      </c>
      <c r="Z49" s="782" t="s">
        <v>286</v>
      </c>
      <c r="AA49" s="782" t="s">
        <v>285</v>
      </c>
      <c r="AB49" s="782" t="s">
        <v>285</v>
      </c>
      <c r="AC49" s="782" t="s">
        <v>285</v>
      </c>
      <c r="AD49" s="782" t="s">
        <v>285</v>
      </c>
      <c r="AE49" s="782" t="s">
        <v>285</v>
      </c>
      <c r="AF49" s="801">
        <f>IF(AB49="Si","19",COUNTIF(M49:AE50,"si"))</f>
        <v>11</v>
      </c>
      <c r="AG49" s="72">
        <f t="shared" si="31"/>
        <v>10</v>
      </c>
      <c r="AH49" s="780" t="str">
        <f>IF(AG49=5,"Moderado",IF(AG49=10,"Mayor",IF(AG49=20,"Catastrófico",0)))</f>
        <v>Mayor</v>
      </c>
      <c r="AI49" s="782">
        <f>IF(AH49="","",IF(AH49="Leve",0.2,IF(AH49="Menor",0.4,IF(AH49="Moderado",0.6,IF(AH49="Mayor",0.8,IF(AH49="Catastrófico",1,))))))</f>
        <v>0.8</v>
      </c>
      <c r="AJ49" s="780" t="str">
        <f>IF(OR(AND(K49="Rara vez",AH49="Moderado"),AND(K49="Improbable",AH49="Moderado")),"Moderado",IF(OR(AND(K49="Rara vez",AH49="Mayor"),AND(K49="Improbable",AH49="Mayor"),AND(K49="Posible",AH49="Moderado"),AND(K49="Probable",AH49="Moderado")),"Alta",IF(OR(AND(K49="Rara vez",AH49="Catastrófico"),AND(K49="Improbable",AH49="Catastrófico"),AND(K49="Posible",AH49="Catastrófico"),AND(K49="Probable",AH49="Catastrófico"),AND(K49="Casi seguro",AH49="Catastrófico"),AND(K49="Posible",AH49="Moderado"),AND(K49="Probable",AH49="Moderado"),AND(K49="Casi seguro",AH49="Moderado"),AND(K49="Posible",AH49="Mayor"),AND(K49="Probable",AH49="Mayor"),AND(K49="Casi seguro",AH49="Mayor")),"Extremo",)))</f>
        <v>Alta</v>
      </c>
      <c r="AK49" s="73">
        <v>1</v>
      </c>
      <c r="AL49" s="176" t="s">
        <v>556</v>
      </c>
      <c r="AM49" s="134" t="s">
        <v>283</v>
      </c>
      <c r="AN49" s="134">
        <f t="shared" si="16"/>
        <v>15</v>
      </c>
      <c r="AO49" s="134" t="s">
        <v>282</v>
      </c>
      <c r="AP49" s="134">
        <f t="shared" si="17"/>
        <v>15</v>
      </c>
      <c r="AQ49" s="134" t="s">
        <v>281</v>
      </c>
      <c r="AR49" s="134">
        <f t="shared" si="18"/>
        <v>15</v>
      </c>
      <c r="AS49" s="134" t="s">
        <v>280</v>
      </c>
      <c r="AT49" s="134">
        <f t="shared" si="19"/>
        <v>15</v>
      </c>
      <c r="AU49" s="134" t="s">
        <v>279</v>
      </c>
      <c r="AV49" s="134">
        <f t="shared" si="20"/>
        <v>15</v>
      </c>
      <c r="AW49" s="134" t="s">
        <v>278</v>
      </c>
      <c r="AX49" s="134">
        <f t="shared" si="21"/>
        <v>15</v>
      </c>
      <c r="AY49" s="134" t="s">
        <v>277</v>
      </c>
      <c r="AZ49" s="134">
        <f t="shared" si="22"/>
        <v>15</v>
      </c>
      <c r="BA49" s="145">
        <f t="shared" si="32"/>
        <v>105</v>
      </c>
      <c r="BB49" s="134" t="str">
        <f t="shared" si="33"/>
        <v>Fuerte</v>
      </c>
      <c r="BC49" s="134" t="s">
        <v>276</v>
      </c>
      <c r="BD49" s="134">
        <f t="shared" si="34"/>
        <v>100</v>
      </c>
      <c r="BE49" s="146" t="str">
        <f t="shared" si="35"/>
        <v>Fuerte</v>
      </c>
      <c r="BF49" s="744">
        <f>AVERAGE(BD49:BD53)</f>
        <v>60</v>
      </c>
      <c r="BG49" s="744" t="str">
        <f>IF(BF49=100,"Fuerte",IF(AND(BF49&lt;=99, BF49&gt;=50),"Moderado",IF(BF49&lt;50,"Débil")))</f>
        <v>Moderado</v>
      </c>
      <c r="BH49" s="741">
        <f>IF(BG49="Fuerte",(J49-2),IF(BG49="Moderado",(J49-1), IF(BG49="Débil",((J49-0)))))</f>
        <v>0</v>
      </c>
      <c r="BI49" s="741" t="str">
        <f>IF(BH49&lt;=0,"Rara vez",IF(BH49=1,"Rara vez",IF(BH49=2,"Improbable",IF(BH49=3,"Posible",IF(BH49=4,"Probable",IF(BH49=5,"Casi Seguro"))))))</f>
        <v>Rara vez</v>
      </c>
      <c r="BJ49" s="782">
        <f>IF(BI49="","",IF(BI49="Rara vez",0.2,IF(BI49="Improbable",0.4,IF(BI49="Posible",0.6,IF(BI49="Probable",0.8,IF(BI49="Casi seguro",1,))))))</f>
        <v>0.2</v>
      </c>
      <c r="BK49" s="741" t="str">
        <f>IFERROR(IF(AG49=5,"Moderado",IF(AG49=10,"Mayor",IF(AG49=20,"Catastrófico",0))),"")</f>
        <v>Mayor</v>
      </c>
      <c r="BL49" s="782">
        <f>IF(AH49="","",IF(AH49="Moderado",0.6,IF(AH49="Mayor",0.8,IF(AH49="Catastrófico",1,))))</f>
        <v>0.8</v>
      </c>
      <c r="BM49" s="741" t="str">
        <f>IF(OR(AND(KBJ49="Rara vez",BK49="Moderado"),AND(BI49="Improbable",BK49="Moderado")),"Moderado",IF(OR(AND(BI49="Rara vez",BK49="Mayor"),AND(BI49="Improbable",BK49="Mayor"),AND(BI49="Posible",BK49="Moderado"),AND(BI49="Probable",BK49="Moderado")),"Alta",IF(OR(AND(BI49="Rara vez",BK49="Catastrófico"),AND(BI49="Improbable",BK49="Catastrófico"),AND(BI49="Posible",BK49="Catastrófico"),AND(BI49="Probable",BK49="Catastrófico"),AND(BI49="Casi seguro",BK49="Catastrófico"),AND(BI49="Posible",BK49="Moderado"),AND(BI49="Probable",BK49="Moderado"),AND(BI49="Casi seguro",BK49="Moderado"),AND(BI49="Posible",BK49="Mayor"),AND(BI49="Probable",BK49="Mayor"),AND(BI49="Casi seguro",BK49="Mayor")),"Extremo",)))</f>
        <v>Alta</v>
      </c>
      <c r="BN49" s="146" t="s">
        <v>314</v>
      </c>
      <c r="BO49" s="177" t="s">
        <v>555</v>
      </c>
      <c r="BP49" s="174" t="s">
        <v>888</v>
      </c>
      <c r="BQ49" s="178" t="s">
        <v>889</v>
      </c>
      <c r="BR49" s="179" t="s">
        <v>890</v>
      </c>
      <c r="BS49" s="179" t="s">
        <v>537</v>
      </c>
      <c r="BT49" s="178" t="s">
        <v>891</v>
      </c>
      <c r="BU49" s="180" t="s">
        <v>892</v>
      </c>
      <c r="BV49" s="180" t="s">
        <v>380</v>
      </c>
      <c r="BW49" s="181">
        <v>4763</v>
      </c>
      <c r="BX49" s="73"/>
      <c r="BY49" s="87"/>
      <c r="BZ49" s="87"/>
      <c r="CA49" s="87"/>
      <c r="CB49" s="87"/>
      <c r="CC49" s="87"/>
      <c r="CD49" s="87"/>
      <c r="CE49" s="87"/>
      <c r="CF49" s="87"/>
      <c r="CG49" s="87"/>
      <c r="CH49" s="87"/>
      <c r="CI49" s="87"/>
      <c r="CJ49" s="87"/>
      <c r="CK49" s="87"/>
      <c r="CL49" s="87"/>
      <c r="CM49" s="87"/>
      <c r="CN49" s="87"/>
      <c r="CO49" s="87"/>
      <c r="CP49" s="87"/>
      <c r="CQ49" s="87"/>
      <c r="CR49" s="87"/>
    </row>
    <row r="50" spans="1:96" ht="78.75" customHeight="1">
      <c r="A50" s="743"/>
      <c r="B50" s="743"/>
      <c r="C50" s="743"/>
      <c r="D50" s="743"/>
      <c r="E50" s="174" t="s">
        <v>554</v>
      </c>
      <c r="F50" s="182"/>
      <c r="G50" s="743"/>
      <c r="H50" s="743"/>
      <c r="I50" s="175" t="s">
        <v>340</v>
      </c>
      <c r="J50" s="764"/>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2">
        <f t="shared" si="31"/>
        <v>5</v>
      </c>
      <c r="AH50" s="743"/>
      <c r="AI50" s="743"/>
      <c r="AJ50" s="743"/>
      <c r="AK50" s="73">
        <v>2</v>
      </c>
      <c r="AL50" s="176" t="s">
        <v>553</v>
      </c>
      <c r="AM50" s="134" t="s">
        <v>283</v>
      </c>
      <c r="AN50" s="134">
        <f t="shared" si="16"/>
        <v>15</v>
      </c>
      <c r="AO50" s="134" t="s">
        <v>282</v>
      </c>
      <c r="AP50" s="134">
        <f t="shared" si="17"/>
        <v>15</v>
      </c>
      <c r="AQ50" s="134" t="s">
        <v>281</v>
      </c>
      <c r="AR50" s="134">
        <f t="shared" si="18"/>
        <v>15</v>
      </c>
      <c r="AS50" s="134" t="s">
        <v>280</v>
      </c>
      <c r="AT50" s="134">
        <f t="shared" si="19"/>
        <v>15</v>
      </c>
      <c r="AU50" s="134" t="s">
        <v>279</v>
      </c>
      <c r="AV50" s="134">
        <f t="shared" si="20"/>
        <v>15</v>
      </c>
      <c r="AW50" s="134" t="s">
        <v>278</v>
      </c>
      <c r="AX50" s="134">
        <f t="shared" si="21"/>
        <v>15</v>
      </c>
      <c r="AY50" s="134" t="s">
        <v>277</v>
      </c>
      <c r="AZ50" s="134">
        <f t="shared" si="22"/>
        <v>15</v>
      </c>
      <c r="BA50" s="145">
        <f t="shared" si="32"/>
        <v>105</v>
      </c>
      <c r="BB50" s="134" t="str">
        <f t="shared" si="33"/>
        <v>Fuerte</v>
      </c>
      <c r="BC50" s="134" t="s">
        <v>276</v>
      </c>
      <c r="BD50" s="134">
        <f t="shared" si="34"/>
        <v>100</v>
      </c>
      <c r="BE50" s="146" t="str">
        <f t="shared" si="35"/>
        <v>Fuerte</v>
      </c>
      <c r="BF50" s="743"/>
      <c r="BG50" s="743"/>
      <c r="BH50" s="743"/>
      <c r="BI50" s="743"/>
      <c r="BJ50" s="743"/>
      <c r="BK50" s="743"/>
      <c r="BL50" s="743"/>
      <c r="BM50" s="743"/>
      <c r="BN50" s="146" t="s">
        <v>314</v>
      </c>
      <c r="BO50" s="177" t="s">
        <v>552</v>
      </c>
      <c r="BP50" s="174" t="s">
        <v>888</v>
      </c>
      <c r="BQ50" s="178" t="s">
        <v>893</v>
      </c>
      <c r="BR50" s="179" t="s">
        <v>542</v>
      </c>
      <c r="BS50" s="179" t="s">
        <v>547</v>
      </c>
      <c r="BT50" s="178" t="s">
        <v>891</v>
      </c>
      <c r="BU50" s="180" t="s">
        <v>892</v>
      </c>
      <c r="BV50" s="180" t="s">
        <v>380</v>
      </c>
      <c r="BW50" s="89"/>
      <c r="BX50" s="73"/>
      <c r="BY50" s="87"/>
      <c r="BZ50" s="87"/>
      <c r="CA50" s="87"/>
      <c r="CB50" s="87"/>
      <c r="CC50" s="87"/>
      <c r="CD50" s="87"/>
      <c r="CE50" s="87"/>
      <c r="CF50" s="87"/>
      <c r="CG50" s="87"/>
      <c r="CH50" s="87"/>
      <c r="CI50" s="87"/>
      <c r="CJ50" s="87"/>
      <c r="CK50" s="87"/>
      <c r="CL50" s="87"/>
      <c r="CM50" s="87"/>
      <c r="CN50" s="87"/>
      <c r="CO50" s="87"/>
      <c r="CP50" s="87"/>
      <c r="CQ50" s="87"/>
      <c r="CR50" s="87"/>
    </row>
    <row r="51" spans="1:96" ht="78.75" customHeight="1">
      <c r="A51" s="743"/>
      <c r="B51" s="743"/>
      <c r="C51" s="743"/>
      <c r="D51" s="743"/>
      <c r="E51" s="174" t="s">
        <v>550</v>
      </c>
      <c r="F51" s="183"/>
      <c r="G51" s="743"/>
      <c r="H51" s="743"/>
      <c r="I51" s="175" t="s">
        <v>296</v>
      </c>
      <c r="J51" s="764"/>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2">
        <f t="shared" si="31"/>
        <v>5</v>
      </c>
      <c r="AH51" s="743"/>
      <c r="AI51" s="743"/>
      <c r="AJ51" s="743"/>
      <c r="AK51" s="73">
        <v>3</v>
      </c>
      <c r="AL51" s="176" t="s">
        <v>549</v>
      </c>
      <c r="AM51" s="134" t="s">
        <v>283</v>
      </c>
      <c r="AN51" s="134">
        <f t="shared" si="16"/>
        <v>15</v>
      </c>
      <c r="AO51" s="134" t="s">
        <v>282</v>
      </c>
      <c r="AP51" s="134">
        <f t="shared" si="17"/>
        <v>15</v>
      </c>
      <c r="AQ51" s="134" t="s">
        <v>539</v>
      </c>
      <c r="AR51" s="134">
        <f t="shared" si="18"/>
        <v>0</v>
      </c>
      <c r="AS51" s="134" t="s">
        <v>280</v>
      </c>
      <c r="AT51" s="134">
        <f t="shared" si="19"/>
        <v>15</v>
      </c>
      <c r="AU51" s="134" t="s">
        <v>279</v>
      </c>
      <c r="AV51" s="134">
        <f t="shared" si="20"/>
        <v>15</v>
      </c>
      <c r="AW51" s="134" t="s">
        <v>278</v>
      </c>
      <c r="AX51" s="134">
        <f t="shared" si="21"/>
        <v>15</v>
      </c>
      <c r="AY51" s="134" t="s">
        <v>277</v>
      </c>
      <c r="AZ51" s="134">
        <f t="shared" si="22"/>
        <v>15</v>
      </c>
      <c r="BA51" s="145">
        <f t="shared" si="32"/>
        <v>90</v>
      </c>
      <c r="BB51" s="134" t="str">
        <f t="shared" si="33"/>
        <v>Moderado</v>
      </c>
      <c r="BC51" s="134" t="s">
        <v>299</v>
      </c>
      <c r="BD51" s="134">
        <f t="shared" si="34"/>
        <v>50</v>
      </c>
      <c r="BE51" s="146" t="str">
        <f t="shared" si="35"/>
        <v>Moderado</v>
      </c>
      <c r="BF51" s="743"/>
      <c r="BG51" s="743"/>
      <c r="BH51" s="743"/>
      <c r="BI51" s="743"/>
      <c r="BJ51" s="743"/>
      <c r="BK51" s="743"/>
      <c r="BL51" s="743"/>
      <c r="BM51" s="743"/>
      <c r="BN51" s="146" t="s">
        <v>314</v>
      </c>
      <c r="BO51" s="177" t="s">
        <v>548</v>
      </c>
      <c r="BP51" s="174"/>
      <c r="BQ51" s="184" t="s">
        <v>517</v>
      </c>
      <c r="BR51" s="184" t="s">
        <v>542</v>
      </c>
      <c r="BS51" s="184" t="s">
        <v>537</v>
      </c>
      <c r="BT51" s="184" t="s">
        <v>891</v>
      </c>
      <c r="BU51" s="185" t="s">
        <v>892</v>
      </c>
      <c r="BV51" s="185" t="s">
        <v>380</v>
      </c>
      <c r="BW51" s="89"/>
      <c r="BX51" s="73"/>
      <c r="BY51" s="87"/>
      <c r="BZ51" s="87"/>
      <c r="CA51" s="87"/>
      <c r="CB51" s="87"/>
      <c r="CC51" s="87"/>
      <c r="CD51" s="87"/>
      <c r="CE51" s="87"/>
      <c r="CF51" s="87"/>
      <c r="CG51" s="87"/>
      <c r="CH51" s="87"/>
      <c r="CI51" s="87"/>
      <c r="CJ51" s="87"/>
      <c r="CK51" s="87"/>
      <c r="CL51" s="87"/>
      <c r="CM51" s="87"/>
      <c r="CN51" s="87"/>
      <c r="CO51" s="87"/>
      <c r="CP51" s="87"/>
      <c r="CQ51" s="87"/>
      <c r="CR51" s="87"/>
    </row>
    <row r="52" spans="1:96" ht="78.75" customHeight="1">
      <c r="A52" s="743"/>
      <c r="B52" s="743"/>
      <c r="C52" s="743"/>
      <c r="D52" s="743"/>
      <c r="E52" s="174" t="s">
        <v>546</v>
      </c>
      <c r="F52" s="183"/>
      <c r="G52" s="743"/>
      <c r="H52" s="743"/>
      <c r="I52" s="89"/>
      <c r="J52" s="764"/>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2"/>
      <c r="AH52" s="743"/>
      <c r="AI52" s="743"/>
      <c r="AJ52" s="743"/>
      <c r="AK52" s="73">
        <v>4</v>
      </c>
      <c r="AL52" s="176" t="s">
        <v>545</v>
      </c>
      <c r="AM52" s="134" t="s">
        <v>544</v>
      </c>
      <c r="AN52" s="134">
        <f t="shared" si="16"/>
        <v>15</v>
      </c>
      <c r="AO52" s="134" t="s">
        <v>282</v>
      </c>
      <c r="AP52" s="134">
        <f t="shared" si="17"/>
        <v>15</v>
      </c>
      <c r="AQ52" s="134" t="s">
        <v>539</v>
      </c>
      <c r="AR52" s="134">
        <f t="shared" si="18"/>
        <v>0</v>
      </c>
      <c r="AS52" s="134" t="s">
        <v>280</v>
      </c>
      <c r="AT52" s="134">
        <f t="shared" si="19"/>
        <v>15</v>
      </c>
      <c r="AU52" s="134" t="s">
        <v>279</v>
      </c>
      <c r="AV52" s="134">
        <f t="shared" si="20"/>
        <v>15</v>
      </c>
      <c r="AW52" s="134" t="s">
        <v>278</v>
      </c>
      <c r="AX52" s="134">
        <f t="shared" si="21"/>
        <v>15</v>
      </c>
      <c r="AY52" s="134" t="s">
        <v>277</v>
      </c>
      <c r="AZ52" s="134">
        <f t="shared" si="22"/>
        <v>15</v>
      </c>
      <c r="BA52" s="145">
        <f t="shared" si="32"/>
        <v>90</v>
      </c>
      <c r="BB52" s="134" t="str">
        <f t="shared" si="33"/>
        <v>Moderado</v>
      </c>
      <c r="BC52" s="134" t="s">
        <v>299</v>
      </c>
      <c r="BD52" s="134">
        <f t="shared" si="34"/>
        <v>50</v>
      </c>
      <c r="BE52" s="146" t="str">
        <f t="shared" si="35"/>
        <v>Moderado</v>
      </c>
      <c r="BF52" s="743"/>
      <c r="BG52" s="743"/>
      <c r="BH52" s="743"/>
      <c r="BI52" s="743"/>
      <c r="BJ52" s="743"/>
      <c r="BK52" s="743"/>
      <c r="BL52" s="743"/>
      <c r="BM52" s="743"/>
      <c r="BN52" s="146" t="s">
        <v>314</v>
      </c>
      <c r="BO52" s="177" t="s">
        <v>543</v>
      </c>
      <c r="BP52" s="174"/>
      <c r="BQ52" s="186" t="s">
        <v>517</v>
      </c>
      <c r="BR52" s="186" t="s">
        <v>542</v>
      </c>
      <c r="BS52" s="186" t="s">
        <v>537</v>
      </c>
      <c r="BT52" s="184" t="s">
        <v>891</v>
      </c>
      <c r="BU52" s="185" t="s">
        <v>892</v>
      </c>
      <c r="BV52" s="185" t="s">
        <v>380</v>
      </c>
      <c r="BW52" s="89"/>
      <c r="BX52" s="73"/>
      <c r="BY52" s="87"/>
      <c r="BZ52" s="87"/>
      <c r="CA52" s="87"/>
      <c r="CB52" s="87"/>
      <c r="CC52" s="87"/>
      <c r="CD52" s="87"/>
      <c r="CE52" s="87"/>
      <c r="CF52" s="87"/>
      <c r="CG52" s="87"/>
      <c r="CH52" s="87"/>
      <c r="CI52" s="87"/>
      <c r="CJ52" s="87"/>
      <c r="CK52" s="87"/>
      <c r="CL52" s="87"/>
      <c r="CM52" s="87"/>
      <c r="CN52" s="87"/>
      <c r="CO52" s="87"/>
      <c r="CP52" s="87"/>
      <c r="CQ52" s="87"/>
      <c r="CR52" s="87"/>
    </row>
    <row r="53" spans="1:96" ht="78.75" customHeight="1">
      <c r="A53" s="743"/>
      <c r="B53" s="743"/>
      <c r="C53" s="743"/>
      <c r="D53" s="743"/>
      <c r="E53" s="187" t="s">
        <v>541</v>
      </c>
      <c r="F53" s="183"/>
      <c r="G53" s="743"/>
      <c r="H53" s="743"/>
      <c r="I53" s="89"/>
      <c r="J53" s="764"/>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2">
        <f t="shared" si="31"/>
        <v>5</v>
      </c>
      <c r="AH53" s="743"/>
      <c r="AI53" s="743"/>
      <c r="AJ53" s="743"/>
      <c r="AK53" s="73">
        <v>5</v>
      </c>
      <c r="AL53" s="188" t="s">
        <v>540</v>
      </c>
      <c r="AM53" s="134" t="s">
        <v>283</v>
      </c>
      <c r="AN53" s="134">
        <f t="shared" si="16"/>
        <v>15</v>
      </c>
      <c r="AO53" s="134" t="s">
        <v>282</v>
      </c>
      <c r="AP53" s="134">
        <f t="shared" si="17"/>
        <v>15</v>
      </c>
      <c r="AQ53" s="134" t="s">
        <v>539</v>
      </c>
      <c r="AR53" s="134">
        <f t="shared" si="18"/>
        <v>0</v>
      </c>
      <c r="AS53" s="134" t="s">
        <v>280</v>
      </c>
      <c r="AT53" s="134">
        <f t="shared" si="19"/>
        <v>15</v>
      </c>
      <c r="AU53" s="134" t="s">
        <v>279</v>
      </c>
      <c r="AV53" s="134">
        <f t="shared" si="20"/>
        <v>15</v>
      </c>
      <c r="AW53" s="134" t="s">
        <v>508</v>
      </c>
      <c r="AX53" s="134">
        <f t="shared" si="21"/>
        <v>0</v>
      </c>
      <c r="AY53" s="134" t="s">
        <v>277</v>
      </c>
      <c r="AZ53" s="134">
        <f t="shared" si="22"/>
        <v>15</v>
      </c>
      <c r="BA53" s="145">
        <f t="shared" si="32"/>
        <v>75</v>
      </c>
      <c r="BB53" s="134" t="str">
        <f t="shared" si="33"/>
        <v>Débil</v>
      </c>
      <c r="BC53" s="134" t="s">
        <v>299</v>
      </c>
      <c r="BD53" s="134">
        <f t="shared" si="34"/>
        <v>0</v>
      </c>
      <c r="BE53" s="146" t="str">
        <f t="shared" si="35"/>
        <v>Débil</v>
      </c>
      <c r="BF53" s="743"/>
      <c r="BG53" s="743"/>
      <c r="BH53" s="743"/>
      <c r="BI53" s="743"/>
      <c r="BJ53" s="743"/>
      <c r="BK53" s="743"/>
      <c r="BL53" s="743"/>
      <c r="BM53" s="743"/>
      <c r="BN53" s="146" t="s">
        <v>314</v>
      </c>
      <c r="BO53" s="189" t="s">
        <v>538</v>
      </c>
      <c r="BP53" s="190"/>
      <c r="BQ53" s="186" t="s">
        <v>551</v>
      </c>
      <c r="BR53" s="186" t="s">
        <v>542</v>
      </c>
      <c r="BS53" s="186" t="s">
        <v>547</v>
      </c>
      <c r="BT53" s="184" t="s">
        <v>891</v>
      </c>
      <c r="BU53" s="185" t="s">
        <v>892</v>
      </c>
      <c r="BV53" s="185" t="s">
        <v>380</v>
      </c>
      <c r="BW53" s="89"/>
      <c r="BX53" s="73"/>
      <c r="BY53" s="87"/>
      <c r="BZ53" s="87"/>
      <c r="CA53" s="87"/>
      <c r="CB53" s="87"/>
      <c r="CC53" s="87"/>
      <c r="CD53" s="87"/>
      <c r="CE53" s="87"/>
      <c r="CF53" s="87"/>
      <c r="CG53" s="87"/>
      <c r="CH53" s="87"/>
      <c r="CI53" s="87"/>
      <c r="CJ53" s="87"/>
      <c r="CK53" s="87"/>
      <c r="CL53" s="87"/>
      <c r="CM53" s="87"/>
      <c r="CN53" s="87"/>
      <c r="CO53" s="87"/>
      <c r="CP53" s="87"/>
      <c r="CQ53" s="87"/>
      <c r="CR53" s="87"/>
    </row>
    <row r="54" spans="1:96" ht="78.75" customHeight="1">
      <c r="A54" s="759">
        <v>11</v>
      </c>
      <c r="B54" s="759" t="s">
        <v>498</v>
      </c>
      <c r="C54" s="759" t="s">
        <v>497</v>
      </c>
      <c r="D54" s="759" t="s">
        <v>496</v>
      </c>
      <c r="E54" s="191" t="s">
        <v>495</v>
      </c>
      <c r="F54" s="191" t="s">
        <v>536</v>
      </c>
      <c r="G54" s="868" t="s">
        <v>535</v>
      </c>
      <c r="H54" s="192" t="s">
        <v>317</v>
      </c>
      <c r="I54" s="192" t="s">
        <v>301</v>
      </c>
      <c r="J54" s="870">
        <v>1</v>
      </c>
      <c r="K54" s="839" t="s">
        <v>534</v>
      </c>
      <c r="L54" s="834">
        <f>IF(K54="","",IF(K54="Rara vez",0.2,IF(K54="Improbable",0.4,IF(K54="Posible",0.6,IF(K54="Probable",0.8,IF(K54="Casi seguro",1,))))))</f>
        <v>0.2</v>
      </c>
      <c r="M54" s="782" t="s">
        <v>286</v>
      </c>
      <c r="N54" s="782" t="s">
        <v>285</v>
      </c>
      <c r="O54" s="782" t="s">
        <v>285</v>
      </c>
      <c r="P54" s="782" t="s">
        <v>285</v>
      </c>
      <c r="Q54" s="782" t="s">
        <v>285</v>
      </c>
      <c r="R54" s="782" t="s">
        <v>286</v>
      </c>
      <c r="S54" s="782" t="s">
        <v>286</v>
      </c>
      <c r="T54" s="782" t="s">
        <v>286</v>
      </c>
      <c r="U54" s="782" t="s">
        <v>285</v>
      </c>
      <c r="V54" s="782" t="s">
        <v>286</v>
      </c>
      <c r="W54" s="782" t="s">
        <v>286</v>
      </c>
      <c r="X54" s="782" t="s">
        <v>286</v>
      </c>
      <c r="Y54" s="782" t="s">
        <v>286</v>
      </c>
      <c r="Z54" s="782" t="s">
        <v>286</v>
      </c>
      <c r="AA54" s="782" t="s">
        <v>285</v>
      </c>
      <c r="AB54" s="782" t="s">
        <v>285</v>
      </c>
      <c r="AC54" s="782" t="s">
        <v>285</v>
      </c>
      <c r="AD54" s="782" t="s">
        <v>285</v>
      </c>
      <c r="AE54" s="782" t="s">
        <v>285</v>
      </c>
      <c r="AF54" s="858">
        <f>IF(AB54="Si","19",COUNTIF(M54:AE55,"si"))</f>
        <v>9</v>
      </c>
      <c r="AG54" s="72">
        <f t="shared" si="31"/>
        <v>10</v>
      </c>
      <c r="AH54" s="780" t="str">
        <f>IF(AG54=5,"Moderado",IF(AG54=10,"Mayor",IF(AG54=20,"Catastrófico",0)))</f>
        <v>Mayor</v>
      </c>
      <c r="AI54" s="782">
        <f>IF(AH54="","",IF(AH54="Moderado",0.6,IF(AH54="Mayor",0.8,IF(AH54="Catastrófico",1,))))</f>
        <v>0.8</v>
      </c>
      <c r="AJ54" s="780" t="str">
        <f>IF(OR(AND(K54="Rara vez",AH54="Moderado"),AND(K54="Improbable",AH54="Moderado")),"Moderado",IF(OR(AND(K54="Rara vez",AH54="Mayor"),AND(K54="Improbable",AH54="Mayor"),AND(K54="Posible",AH54="Moderado"),AND(K54="Probable",AH54="Moderado")),"Alta",IF(OR(AND(K54="Rara vez",AH54="Catastrófico"),AND(K54="Improbable",AH54="Catastrófico"),AND(K54="Posible",AH54="Catastrófico"),AND(K54="Probable",AH54="Catastrófico"),AND(K54="Casi seguro",AH54="Catastrófico"),AND(K54="Posible",AH54="Moderado"),AND(K54="Probable",AH54="Moderado"),AND(K54="Casi seguro",AH54="Moderado"),AND(K54="Posible",AH54="Mayor"),AND(K54="Probable",AH54="Mayor"),AND(K54="Casi seguro",AH54="Mayor")),"Extremo",)))</f>
        <v>Alta</v>
      </c>
      <c r="AK54" s="114">
        <v>1</v>
      </c>
      <c r="AL54" s="188" t="s">
        <v>533</v>
      </c>
      <c r="AM54" s="132" t="s">
        <v>283</v>
      </c>
      <c r="AN54" s="132">
        <f t="shared" si="16"/>
        <v>15</v>
      </c>
      <c r="AO54" s="132" t="s">
        <v>282</v>
      </c>
      <c r="AP54" s="132">
        <f t="shared" si="17"/>
        <v>15</v>
      </c>
      <c r="AQ54" s="132" t="s">
        <v>281</v>
      </c>
      <c r="AR54" s="132">
        <f t="shared" si="18"/>
        <v>15</v>
      </c>
      <c r="AS54" s="132" t="s">
        <v>280</v>
      </c>
      <c r="AT54" s="132">
        <f t="shared" si="19"/>
        <v>15</v>
      </c>
      <c r="AU54" s="132" t="s">
        <v>279</v>
      </c>
      <c r="AV54" s="132">
        <f t="shared" si="20"/>
        <v>15</v>
      </c>
      <c r="AW54" s="134" t="s">
        <v>278</v>
      </c>
      <c r="AX54" s="132">
        <f t="shared" si="21"/>
        <v>15</v>
      </c>
      <c r="AY54" s="134" t="s">
        <v>277</v>
      </c>
      <c r="AZ54" s="132">
        <f t="shared" si="22"/>
        <v>15</v>
      </c>
      <c r="BA54" s="135">
        <f t="shared" si="32"/>
        <v>105</v>
      </c>
      <c r="BB54" s="132" t="str">
        <f t="shared" si="33"/>
        <v>Fuerte</v>
      </c>
      <c r="BC54" s="132" t="s">
        <v>276</v>
      </c>
      <c r="BD54" s="132">
        <f t="shared" si="34"/>
        <v>100</v>
      </c>
      <c r="BE54" s="136" t="str">
        <f t="shared" si="35"/>
        <v>Fuerte</v>
      </c>
      <c r="BF54" s="835">
        <f>AVERAGE(BD54:BD56)</f>
        <v>100</v>
      </c>
      <c r="BG54" s="835" t="str">
        <f>IF(BF54=100,"Fuerte",IF(AND(BF54&lt;=99, BF54&gt;=50),"Moderado",IF(BF54&lt;50,"Débil")))</f>
        <v>Fuerte</v>
      </c>
      <c r="BH54" s="741">
        <f>IF(BG54="Fuerte",(J54-2),IF(BG54="Moderado",(J54-1), IF(BG54="Débil",((J54-0)))))</f>
        <v>-1</v>
      </c>
      <c r="BI54" s="741" t="str">
        <f>IF(BH54&lt;=0,"Rara vez",IF(BH54=1,"Rara vez",IF(BH54=2,"Improbable",IF(BH54=3,"Posible",IF(BH54=4,"Probable",IF(BH54=5,"Casi Seguro"))))))</f>
        <v>Rara vez</v>
      </c>
      <c r="BJ54" s="831">
        <f>IF(BI54="","",IF(BI54="Rara vez",0.2,IF(BI54="Improbable",0.4,IF(BI54="Posible",0.6,IF(BI54="Probable",0.8,IF(BI54="Casi seguro",1,))))))</f>
        <v>0.2</v>
      </c>
      <c r="BK54" s="741" t="str">
        <f>IFERROR(IF(AG54=5,"Moderado",IF(AG54=10,"Mayor",IF(AG54=20,"Catastrófico",0))),"")</f>
        <v>Mayor</v>
      </c>
      <c r="BL54" s="831">
        <f>IF(AH54="","",IF(AH54="Moderado",0.6,IF(AH54="Mayor",0.8,IF(AH54="Catastrófico",1,))))</f>
        <v>0.8</v>
      </c>
      <c r="BM54" s="832" t="str">
        <f>IF(OR(AND(KBJ54="Rara vez",BK54="Moderado"),AND(BI54="Improbable",BK54="Moderado")),"Moderado",IF(OR(AND(BI54="Rara vez",BK54="Mayor"),AND(BI54="Improbable",BK54="Mayor"),AND(BI54="Posible",BK54="Moderado"),AND(BI54="Probable",BK54="Moderado")),"Alta",IF(OR(AND(BI54="Rara vez",BK54="Catastrófico"),AND(BI54="Improbable",BK54="Catastrófico"),AND(BI54="Posible",BK54="Catastrófico"),AND(BI54="Probable",BK54="Catastrófico"),AND(BI54="Casi seguro",BK54="Catastrófico"),AND(BI54="Posible",BK54="Moderado"),AND(BI54="Probable",BK54="Moderado"),AND(BI54="Casi seguro",BK54="Moderado"),AND(BI54="Posible",BK54="Mayor"),AND(BI54="Probable",BK54="Mayor"),AND(BI54="Casi seguro",BK54="Mayor")),"Extremo",)))</f>
        <v>Alta</v>
      </c>
      <c r="BN54" s="146" t="s">
        <v>314</v>
      </c>
      <c r="BO54" s="193" t="s">
        <v>532</v>
      </c>
      <c r="BP54" s="194"/>
      <c r="BQ54" s="184" t="s">
        <v>894</v>
      </c>
      <c r="BR54" s="186" t="s">
        <v>895</v>
      </c>
      <c r="BS54" s="186" t="s">
        <v>500</v>
      </c>
      <c r="BT54" s="184" t="s">
        <v>895</v>
      </c>
      <c r="BU54" s="185" t="s">
        <v>892</v>
      </c>
      <c r="BV54" s="185" t="s">
        <v>380</v>
      </c>
      <c r="BW54" s="152">
        <v>4766</v>
      </c>
      <c r="BX54" s="73"/>
      <c r="BY54" s="87"/>
      <c r="BZ54" s="87"/>
      <c r="CA54" s="87"/>
      <c r="CB54" s="87"/>
      <c r="CC54" s="87"/>
      <c r="CD54" s="87"/>
      <c r="CE54" s="87"/>
      <c r="CF54" s="87"/>
      <c r="CG54" s="87"/>
      <c r="CH54" s="87"/>
      <c r="CI54" s="87"/>
      <c r="CJ54" s="87"/>
      <c r="CK54" s="87"/>
      <c r="CL54" s="87"/>
      <c r="CM54" s="87"/>
      <c r="CN54" s="87"/>
      <c r="CO54" s="87"/>
      <c r="CP54" s="87"/>
      <c r="CQ54" s="87"/>
      <c r="CR54" s="87"/>
    </row>
    <row r="55" spans="1:96" ht="78.75" customHeight="1">
      <c r="A55" s="743"/>
      <c r="B55" s="743"/>
      <c r="C55" s="743"/>
      <c r="D55" s="743"/>
      <c r="E55" s="191" t="s">
        <v>531</v>
      </c>
      <c r="F55" s="191"/>
      <c r="G55" s="869"/>
      <c r="H55" s="192"/>
      <c r="I55" s="192" t="s">
        <v>340</v>
      </c>
      <c r="J55" s="764"/>
      <c r="K55" s="743"/>
      <c r="L55" s="743"/>
      <c r="M55" s="743"/>
      <c r="N55" s="743"/>
      <c r="O55" s="743"/>
      <c r="P55" s="743"/>
      <c r="Q55" s="743"/>
      <c r="R55" s="743"/>
      <c r="S55" s="743"/>
      <c r="T55" s="743"/>
      <c r="U55" s="743"/>
      <c r="V55" s="743"/>
      <c r="W55" s="743"/>
      <c r="X55" s="743"/>
      <c r="Y55" s="743"/>
      <c r="Z55" s="743"/>
      <c r="AA55" s="743"/>
      <c r="AB55" s="743"/>
      <c r="AC55" s="743"/>
      <c r="AD55" s="743"/>
      <c r="AE55" s="743"/>
      <c r="AF55" s="743"/>
      <c r="AG55" s="72">
        <f t="shared" si="31"/>
        <v>5</v>
      </c>
      <c r="AH55" s="743"/>
      <c r="AI55" s="743"/>
      <c r="AJ55" s="743"/>
      <c r="AK55" s="114">
        <v>2</v>
      </c>
      <c r="AL55" s="176" t="s">
        <v>530</v>
      </c>
      <c r="AM55" s="132" t="s">
        <v>283</v>
      </c>
      <c r="AN55" s="132">
        <f t="shared" si="16"/>
        <v>15</v>
      </c>
      <c r="AO55" s="132" t="s">
        <v>282</v>
      </c>
      <c r="AP55" s="132">
        <f t="shared" si="17"/>
        <v>15</v>
      </c>
      <c r="AQ55" s="132" t="s">
        <v>281</v>
      </c>
      <c r="AR55" s="132">
        <f t="shared" si="18"/>
        <v>15</v>
      </c>
      <c r="AS55" s="132" t="s">
        <v>280</v>
      </c>
      <c r="AT55" s="132">
        <f t="shared" si="19"/>
        <v>15</v>
      </c>
      <c r="AU55" s="132" t="s">
        <v>279</v>
      </c>
      <c r="AV55" s="132">
        <f t="shared" si="20"/>
        <v>15</v>
      </c>
      <c r="AW55" s="134" t="s">
        <v>278</v>
      </c>
      <c r="AX55" s="132">
        <f t="shared" si="21"/>
        <v>15</v>
      </c>
      <c r="AY55" s="134" t="s">
        <v>277</v>
      </c>
      <c r="AZ55" s="132">
        <f t="shared" si="22"/>
        <v>15</v>
      </c>
      <c r="BA55" s="135">
        <f t="shared" si="32"/>
        <v>105</v>
      </c>
      <c r="BB55" s="132" t="str">
        <f t="shared" si="33"/>
        <v>Fuerte</v>
      </c>
      <c r="BC55" s="132" t="s">
        <v>276</v>
      </c>
      <c r="BD55" s="132">
        <f t="shared" si="34"/>
        <v>100</v>
      </c>
      <c r="BE55" s="136" t="str">
        <f t="shared" si="35"/>
        <v>Fuerte</v>
      </c>
      <c r="BF55" s="743"/>
      <c r="BG55" s="743"/>
      <c r="BH55" s="743"/>
      <c r="BI55" s="743"/>
      <c r="BJ55" s="743"/>
      <c r="BK55" s="743"/>
      <c r="BL55" s="743"/>
      <c r="BM55" s="743"/>
      <c r="BN55" s="146" t="s">
        <v>314</v>
      </c>
      <c r="BO55" s="193" t="s">
        <v>529</v>
      </c>
      <c r="BP55" s="194"/>
      <c r="BQ55" s="184" t="s">
        <v>894</v>
      </c>
      <c r="BR55" s="186" t="s">
        <v>895</v>
      </c>
      <c r="BS55" s="186" t="s">
        <v>500</v>
      </c>
      <c r="BT55" s="184" t="s">
        <v>895</v>
      </c>
      <c r="BU55" s="185" t="s">
        <v>892</v>
      </c>
      <c r="BV55" s="185" t="s">
        <v>380</v>
      </c>
      <c r="BW55" s="73"/>
      <c r="BX55" s="73"/>
      <c r="BY55" s="87"/>
      <c r="BZ55" s="87"/>
      <c r="CA55" s="87"/>
      <c r="CB55" s="87"/>
      <c r="CC55" s="87"/>
      <c r="CD55" s="87"/>
      <c r="CE55" s="87"/>
      <c r="CF55" s="87"/>
      <c r="CG55" s="87"/>
      <c r="CH55" s="87"/>
      <c r="CI55" s="87"/>
      <c r="CJ55" s="87"/>
      <c r="CK55" s="87"/>
      <c r="CL55" s="87"/>
      <c r="CM55" s="87"/>
      <c r="CN55" s="87"/>
      <c r="CO55" s="87"/>
      <c r="CP55" s="87"/>
      <c r="CQ55" s="87"/>
      <c r="CR55" s="87"/>
    </row>
    <row r="56" spans="1:96" ht="78.75" customHeight="1">
      <c r="A56" s="743"/>
      <c r="B56" s="743"/>
      <c r="C56" s="743"/>
      <c r="D56" s="743"/>
      <c r="E56" s="191" t="s">
        <v>528</v>
      </c>
      <c r="F56" s="191"/>
      <c r="G56" s="869"/>
      <c r="H56" s="192"/>
      <c r="I56" s="192" t="s">
        <v>296</v>
      </c>
      <c r="J56" s="764"/>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2">
        <f t="shared" si="31"/>
        <v>5</v>
      </c>
      <c r="AH56" s="743"/>
      <c r="AI56" s="743"/>
      <c r="AJ56" s="743"/>
      <c r="AK56" s="114">
        <v>3</v>
      </c>
      <c r="AL56" s="176" t="s">
        <v>527</v>
      </c>
      <c r="AM56" s="132" t="s">
        <v>283</v>
      </c>
      <c r="AN56" s="132">
        <f t="shared" si="16"/>
        <v>15</v>
      </c>
      <c r="AO56" s="132" t="s">
        <v>282</v>
      </c>
      <c r="AP56" s="132">
        <f t="shared" si="17"/>
        <v>15</v>
      </c>
      <c r="AQ56" s="132" t="s">
        <v>281</v>
      </c>
      <c r="AR56" s="132">
        <f t="shared" si="18"/>
        <v>15</v>
      </c>
      <c r="AS56" s="132" t="s">
        <v>315</v>
      </c>
      <c r="AT56" s="132">
        <f t="shared" si="19"/>
        <v>10</v>
      </c>
      <c r="AU56" s="132" t="s">
        <v>279</v>
      </c>
      <c r="AV56" s="132">
        <f t="shared" si="20"/>
        <v>15</v>
      </c>
      <c r="AW56" s="134" t="s">
        <v>278</v>
      </c>
      <c r="AX56" s="132">
        <f t="shared" si="21"/>
        <v>15</v>
      </c>
      <c r="AY56" s="134" t="s">
        <v>277</v>
      </c>
      <c r="AZ56" s="132">
        <f t="shared" si="22"/>
        <v>15</v>
      </c>
      <c r="BA56" s="135">
        <f t="shared" si="32"/>
        <v>100</v>
      </c>
      <c r="BB56" s="132" t="str">
        <f t="shared" si="33"/>
        <v>Fuerte</v>
      </c>
      <c r="BC56" s="132" t="s">
        <v>276</v>
      </c>
      <c r="BD56" s="132">
        <f t="shared" si="34"/>
        <v>100</v>
      </c>
      <c r="BE56" s="136" t="str">
        <f t="shared" si="35"/>
        <v>Fuerte</v>
      </c>
      <c r="BF56" s="743"/>
      <c r="BG56" s="743"/>
      <c r="BH56" s="743"/>
      <c r="BI56" s="743"/>
      <c r="BJ56" s="743"/>
      <c r="BK56" s="743"/>
      <c r="BL56" s="743"/>
      <c r="BM56" s="743"/>
      <c r="BN56" s="73"/>
      <c r="BO56" s="195"/>
      <c r="BP56" s="73"/>
      <c r="BQ56" s="73"/>
      <c r="BR56" s="73"/>
      <c r="BS56" s="73"/>
      <c r="BT56" s="73"/>
      <c r="BU56" s="73"/>
      <c r="BV56" s="73"/>
      <c r="BW56" s="73"/>
      <c r="BX56" s="73"/>
      <c r="BY56" s="87"/>
      <c r="BZ56" s="87"/>
      <c r="CA56" s="87"/>
      <c r="CB56" s="87"/>
      <c r="CC56" s="87"/>
      <c r="CD56" s="87"/>
      <c r="CE56" s="87"/>
      <c r="CF56" s="87"/>
      <c r="CG56" s="87"/>
      <c r="CH56" s="87"/>
      <c r="CI56" s="87"/>
      <c r="CJ56" s="87"/>
      <c r="CK56" s="87"/>
      <c r="CL56" s="87"/>
      <c r="CM56" s="87"/>
      <c r="CN56" s="87"/>
      <c r="CO56" s="87"/>
      <c r="CP56" s="87"/>
      <c r="CQ56" s="87"/>
      <c r="CR56" s="87"/>
    </row>
    <row r="57" spans="1:96" ht="78.75" customHeight="1">
      <c r="A57" s="871">
        <v>12</v>
      </c>
      <c r="B57" s="759" t="s">
        <v>498</v>
      </c>
      <c r="C57" s="759" t="s">
        <v>497</v>
      </c>
      <c r="D57" s="759" t="s">
        <v>496</v>
      </c>
      <c r="E57" s="196" t="s">
        <v>526</v>
      </c>
      <c r="F57" s="175" t="s">
        <v>525</v>
      </c>
      <c r="G57" s="759" t="s">
        <v>524</v>
      </c>
      <c r="H57" s="759" t="s">
        <v>317</v>
      </c>
      <c r="I57" s="175" t="s">
        <v>301</v>
      </c>
      <c r="J57" s="759">
        <v>1</v>
      </c>
      <c r="K57" s="780" t="str">
        <f>IF(J57&lt;=0,"",IF(J57=1,"Rara vez",IF(J57=2,"Improbable",IF(J57=3,"Posible",IF(J57=4,"Probable",IF(J57=5,"Casi Seguro"))))))</f>
        <v>Rara vez</v>
      </c>
      <c r="L57" s="782">
        <f>IF(K57="","",IF(K57="Rara vez",0.2,IF(K57="Improbable",0.4,IF(K57="Posible",0.6,IF(K57="Probable",0.8,IF(K57="Casi seguro",1,))))))</f>
        <v>0.2</v>
      </c>
      <c r="M57" s="782" t="s">
        <v>286</v>
      </c>
      <c r="N57" s="782" t="s">
        <v>285</v>
      </c>
      <c r="O57" s="782" t="s">
        <v>285</v>
      </c>
      <c r="P57" s="782" t="s">
        <v>285</v>
      </c>
      <c r="Q57" s="782" t="s">
        <v>285</v>
      </c>
      <c r="R57" s="782" t="s">
        <v>286</v>
      </c>
      <c r="S57" s="782" t="s">
        <v>286</v>
      </c>
      <c r="T57" s="782" t="s">
        <v>286</v>
      </c>
      <c r="U57" s="782" t="s">
        <v>285</v>
      </c>
      <c r="V57" s="782" t="s">
        <v>286</v>
      </c>
      <c r="W57" s="782" t="s">
        <v>286</v>
      </c>
      <c r="X57" s="782" t="s">
        <v>286</v>
      </c>
      <c r="Y57" s="782" t="s">
        <v>286</v>
      </c>
      <c r="Z57" s="782" t="s">
        <v>286</v>
      </c>
      <c r="AA57" s="782" t="s">
        <v>285</v>
      </c>
      <c r="AB57" s="782" t="s">
        <v>285</v>
      </c>
      <c r="AC57" s="782" t="s">
        <v>285</v>
      </c>
      <c r="AD57" s="782" t="s">
        <v>285</v>
      </c>
      <c r="AE57" s="782" t="s">
        <v>285</v>
      </c>
      <c r="AF57" s="858">
        <f>IF(AB57="Si","19",COUNTIF(M57:AE58,"si"))</f>
        <v>9</v>
      </c>
      <c r="AG57" s="72">
        <f t="shared" si="31"/>
        <v>10</v>
      </c>
      <c r="AH57" s="780" t="str">
        <f>IF(AG57=5,"Moderado",IF(AG57=10,"Mayor",IF(AG57=20,"Catastrófico",0)))</f>
        <v>Mayor</v>
      </c>
      <c r="AI57" s="882">
        <f>IF(AH57="","",IF(AH57="Moderado",0.6,IF(AH57="Mayor",0.8,IF(AH57="Catastrófico",1,))))</f>
        <v>0.8</v>
      </c>
      <c r="AJ57" s="780"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174">
        <v>1</v>
      </c>
      <c r="AL57" s="197" t="s">
        <v>523</v>
      </c>
      <c r="AM57" s="132" t="s">
        <v>283</v>
      </c>
      <c r="AN57" s="132">
        <f t="shared" si="16"/>
        <v>15</v>
      </c>
      <c r="AO57" s="132" t="s">
        <v>282</v>
      </c>
      <c r="AP57" s="132">
        <f t="shared" si="17"/>
        <v>15</v>
      </c>
      <c r="AQ57" s="132" t="s">
        <v>281</v>
      </c>
      <c r="AR57" s="132">
        <f t="shared" si="18"/>
        <v>15</v>
      </c>
      <c r="AS57" s="132" t="s">
        <v>280</v>
      </c>
      <c r="AT57" s="132">
        <f t="shared" si="19"/>
        <v>15</v>
      </c>
      <c r="AU57" s="132" t="s">
        <v>279</v>
      </c>
      <c r="AV57" s="132">
        <f t="shared" si="20"/>
        <v>15</v>
      </c>
      <c r="AW57" s="134" t="s">
        <v>278</v>
      </c>
      <c r="AX57" s="132">
        <f t="shared" si="21"/>
        <v>15</v>
      </c>
      <c r="AY57" s="134" t="s">
        <v>277</v>
      </c>
      <c r="AZ57" s="132">
        <f t="shared" si="22"/>
        <v>15</v>
      </c>
      <c r="BA57" s="135">
        <f t="shared" si="32"/>
        <v>105</v>
      </c>
      <c r="BB57" s="132" t="str">
        <f t="shared" si="33"/>
        <v>Fuerte</v>
      </c>
      <c r="BC57" s="132" t="s">
        <v>276</v>
      </c>
      <c r="BD57" s="132">
        <f t="shared" si="34"/>
        <v>100</v>
      </c>
      <c r="BE57" s="136" t="str">
        <f t="shared" si="35"/>
        <v>Fuerte</v>
      </c>
      <c r="BF57" s="835">
        <f>AVERAGE(BD57:BD60)</f>
        <v>75</v>
      </c>
      <c r="BG57" s="835" t="str">
        <f>IF(BF57=100,"Fuerte",IF(AND(BF57&lt;=99, BF57&gt;=50),"Moderado",IF(BF57&lt;50,"Débil")))</f>
        <v>Moderado</v>
      </c>
      <c r="BH57" s="741">
        <f>IF(BG57="Fuerte",(J57-2),IF(BG57="Moderado",(J57-1), IF(BG57="Débil",((J57-0)))))</f>
        <v>0</v>
      </c>
      <c r="BI57" s="741" t="str">
        <f>IF(BH57&lt;=0,"Rara vez",IF(BH57=1,"Rara vez",IF(BH57=2,"Improbable",IF(BH57=3,"Posible",IF(BH57=4,"Probable",IF(BH57=5,"Casi Seguro"))))))</f>
        <v>Rara vez</v>
      </c>
      <c r="BJ57" s="831">
        <f>IF(BI57="","",IF(BI57="Rara vez",0.2,IF(BI57="Improbable",0.4,IF(BI57="Posible",0.6,IF(BI57="Probable",0.8,IF(BI57="Casi seguro",1,))))))</f>
        <v>0.2</v>
      </c>
      <c r="BK57" s="741" t="str">
        <f>IFERROR(IF(AG57=5,"Moderado",IF(AG57=10,"Mayor",IF(AG57=20,"Catastrófico",0))),"")</f>
        <v>Mayor</v>
      </c>
      <c r="BL57" s="831">
        <f>IF(AH57="","",IF(AH57="Moderado",0.6,IF(AH57="Mayor",0.8,IF(AH57="Catastrófico",1,))))</f>
        <v>0.8</v>
      </c>
      <c r="BM57" s="832" t="str">
        <f>IF(OR(AND(KBJ57="Rara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198" t="s">
        <v>314</v>
      </c>
      <c r="BO57" s="177" t="s">
        <v>522</v>
      </c>
      <c r="BP57" s="174" t="s">
        <v>896</v>
      </c>
      <c r="BQ57" s="184" t="s">
        <v>897</v>
      </c>
      <c r="BR57" s="186" t="s">
        <v>542</v>
      </c>
      <c r="BS57" s="199" t="s">
        <v>521</v>
      </c>
      <c r="BT57" s="184" t="s">
        <v>891</v>
      </c>
      <c r="BU57" s="185" t="s">
        <v>892</v>
      </c>
      <c r="BV57" s="185" t="s">
        <v>380</v>
      </c>
      <c r="BW57" s="181">
        <v>4764</v>
      </c>
      <c r="BX57" s="73"/>
      <c r="BY57" s="87"/>
      <c r="BZ57" s="87"/>
      <c r="CA57" s="87"/>
      <c r="CB57" s="87"/>
      <c r="CC57" s="87"/>
      <c r="CD57" s="87"/>
      <c r="CE57" s="87"/>
      <c r="CF57" s="87"/>
      <c r="CG57" s="87"/>
      <c r="CH57" s="87"/>
      <c r="CI57" s="87"/>
      <c r="CJ57" s="87"/>
      <c r="CK57" s="87"/>
      <c r="CL57" s="87"/>
      <c r="CM57" s="87"/>
      <c r="CN57" s="87"/>
      <c r="CO57" s="87"/>
      <c r="CP57" s="87"/>
      <c r="CQ57" s="87"/>
      <c r="CR57" s="87"/>
    </row>
    <row r="58" spans="1:96" ht="78.75" customHeight="1">
      <c r="A58" s="871"/>
      <c r="B58" s="837"/>
      <c r="C58" s="743"/>
      <c r="D58" s="743"/>
      <c r="E58" s="196" t="s">
        <v>520</v>
      </c>
      <c r="F58" s="183"/>
      <c r="G58" s="743"/>
      <c r="H58" s="743"/>
      <c r="I58" s="175" t="s">
        <v>340</v>
      </c>
      <c r="J58" s="764"/>
      <c r="K58" s="743"/>
      <c r="L58" s="743"/>
      <c r="M58" s="743"/>
      <c r="N58" s="743"/>
      <c r="O58" s="743"/>
      <c r="P58" s="743"/>
      <c r="Q58" s="743"/>
      <c r="R58" s="743"/>
      <c r="S58" s="743"/>
      <c r="T58" s="743"/>
      <c r="U58" s="743"/>
      <c r="V58" s="743"/>
      <c r="W58" s="743"/>
      <c r="X58" s="743"/>
      <c r="Y58" s="743"/>
      <c r="Z58" s="743"/>
      <c r="AA58" s="743"/>
      <c r="AB58" s="743"/>
      <c r="AC58" s="743"/>
      <c r="AD58" s="743"/>
      <c r="AE58" s="743"/>
      <c r="AF58" s="858"/>
      <c r="AG58" s="72">
        <f t="shared" si="31"/>
        <v>5</v>
      </c>
      <c r="AH58" s="743"/>
      <c r="AI58" s="882"/>
      <c r="AJ58" s="743"/>
      <c r="AK58" s="174">
        <v>2</v>
      </c>
      <c r="AL58" s="200" t="s">
        <v>519</v>
      </c>
      <c r="AM58" s="132" t="s">
        <v>283</v>
      </c>
      <c r="AN58" s="132">
        <f t="shared" si="16"/>
        <v>15</v>
      </c>
      <c r="AO58" s="132" t="s">
        <v>282</v>
      </c>
      <c r="AP58" s="132">
        <f t="shared" si="17"/>
        <v>15</v>
      </c>
      <c r="AQ58" s="132" t="s">
        <v>281</v>
      </c>
      <c r="AR58" s="132">
        <f t="shared" si="18"/>
        <v>15</v>
      </c>
      <c r="AS58" s="132" t="s">
        <v>280</v>
      </c>
      <c r="AT58" s="132">
        <f t="shared" si="19"/>
        <v>15</v>
      </c>
      <c r="AU58" s="132" t="s">
        <v>279</v>
      </c>
      <c r="AV58" s="132">
        <f t="shared" si="20"/>
        <v>15</v>
      </c>
      <c r="AW58" s="134" t="s">
        <v>278</v>
      </c>
      <c r="AX58" s="132">
        <f t="shared" si="21"/>
        <v>15</v>
      </c>
      <c r="AY58" s="134" t="s">
        <v>277</v>
      </c>
      <c r="AZ58" s="132">
        <f t="shared" si="22"/>
        <v>15</v>
      </c>
      <c r="BA58" s="135">
        <f t="shared" si="32"/>
        <v>105</v>
      </c>
      <c r="BB58" s="132" t="str">
        <f t="shared" si="33"/>
        <v>Fuerte</v>
      </c>
      <c r="BC58" s="132" t="s">
        <v>276</v>
      </c>
      <c r="BD58" s="132">
        <f t="shared" si="34"/>
        <v>100</v>
      </c>
      <c r="BE58" s="136" t="str">
        <f t="shared" si="35"/>
        <v>Fuerte</v>
      </c>
      <c r="BF58" s="880"/>
      <c r="BG58" s="880"/>
      <c r="BH58" s="855"/>
      <c r="BI58" s="855"/>
      <c r="BJ58" s="872"/>
      <c r="BK58" s="855"/>
      <c r="BL58" s="872"/>
      <c r="BM58" s="874"/>
      <c r="BN58" s="198" t="s">
        <v>314</v>
      </c>
      <c r="BO58" s="177" t="s">
        <v>518</v>
      </c>
      <c r="BP58" s="174" t="s">
        <v>896</v>
      </c>
      <c r="BQ58" s="199" t="s">
        <v>517</v>
      </c>
      <c r="BR58" s="199" t="s">
        <v>512</v>
      </c>
      <c r="BS58" s="184" t="s">
        <v>891</v>
      </c>
      <c r="BT58" s="184" t="s">
        <v>891</v>
      </c>
      <c r="BU58" s="185" t="s">
        <v>892</v>
      </c>
      <c r="BV58" s="185" t="s">
        <v>380</v>
      </c>
      <c r="BW58" s="181">
        <v>4764</v>
      </c>
      <c r="BX58" s="73"/>
      <c r="BY58" s="87"/>
      <c r="BZ58" s="87"/>
      <c r="CA58" s="87"/>
      <c r="CB58" s="87"/>
      <c r="CC58" s="87"/>
      <c r="CD58" s="87"/>
      <c r="CE58" s="87"/>
      <c r="CF58" s="87"/>
      <c r="CG58" s="87"/>
      <c r="CH58" s="87"/>
      <c r="CI58" s="87"/>
      <c r="CJ58" s="87"/>
      <c r="CK58" s="87"/>
      <c r="CL58" s="87"/>
      <c r="CM58" s="87"/>
      <c r="CN58" s="87"/>
      <c r="CO58" s="87"/>
      <c r="CP58" s="87"/>
      <c r="CQ58" s="87"/>
      <c r="CR58" s="87"/>
    </row>
    <row r="59" spans="1:96" ht="78.75" customHeight="1">
      <c r="A59" s="871"/>
      <c r="B59" s="837"/>
      <c r="C59" s="743"/>
      <c r="D59" s="743"/>
      <c r="E59" s="196" t="s">
        <v>516</v>
      </c>
      <c r="F59" s="183"/>
      <c r="G59" s="743"/>
      <c r="H59" s="743"/>
      <c r="I59" s="175" t="s">
        <v>296</v>
      </c>
      <c r="J59" s="764"/>
      <c r="K59" s="743"/>
      <c r="L59" s="743"/>
      <c r="M59" s="743"/>
      <c r="N59" s="743"/>
      <c r="O59" s="743"/>
      <c r="P59" s="743"/>
      <c r="Q59" s="743"/>
      <c r="R59" s="743"/>
      <c r="S59" s="743"/>
      <c r="T59" s="743"/>
      <c r="U59" s="743"/>
      <c r="V59" s="743"/>
      <c r="W59" s="743"/>
      <c r="X59" s="743"/>
      <c r="Y59" s="743"/>
      <c r="Z59" s="743"/>
      <c r="AA59" s="743"/>
      <c r="AB59" s="743"/>
      <c r="AC59" s="743"/>
      <c r="AD59" s="743"/>
      <c r="AE59" s="743"/>
      <c r="AF59" s="858"/>
      <c r="AG59" s="72">
        <f t="shared" si="31"/>
        <v>5</v>
      </c>
      <c r="AH59" s="743"/>
      <c r="AI59" s="882"/>
      <c r="AJ59" s="743"/>
      <c r="AK59" s="174">
        <v>3</v>
      </c>
      <c r="AL59" s="197" t="s">
        <v>515</v>
      </c>
      <c r="AM59" s="132" t="s">
        <v>283</v>
      </c>
      <c r="AN59" s="132">
        <f t="shared" si="16"/>
        <v>15</v>
      </c>
      <c r="AO59" s="132" t="s">
        <v>282</v>
      </c>
      <c r="AP59" s="132">
        <f t="shared" si="17"/>
        <v>15</v>
      </c>
      <c r="AQ59" s="132" t="s">
        <v>281</v>
      </c>
      <c r="AR59" s="132">
        <f t="shared" si="18"/>
        <v>15</v>
      </c>
      <c r="AS59" s="132" t="s">
        <v>280</v>
      </c>
      <c r="AT59" s="132">
        <f t="shared" si="19"/>
        <v>15</v>
      </c>
      <c r="AU59" s="132" t="s">
        <v>279</v>
      </c>
      <c r="AV59" s="132">
        <f t="shared" si="20"/>
        <v>15</v>
      </c>
      <c r="AW59" s="134" t="s">
        <v>278</v>
      </c>
      <c r="AX59" s="132">
        <f t="shared" si="21"/>
        <v>15</v>
      </c>
      <c r="AY59" s="134" t="s">
        <v>277</v>
      </c>
      <c r="AZ59" s="132">
        <f t="shared" si="22"/>
        <v>15</v>
      </c>
      <c r="BA59" s="135">
        <f t="shared" si="32"/>
        <v>105</v>
      </c>
      <c r="BB59" s="132" t="str">
        <f t="shared" si="33"/>
        <v>Fuerte</v>
      </c>
      <c r="BC59" s="132" t="s">
        <v>276</v>
      </c>
      <c r="BD59" s="132">
        <f t="shared" si="34"/>
        <v>100</v>
      </c>
      <c r="BE59" s="136" t="str">
        <f t="shared" si="35"/>
        <v>Fuerte</v>
      </c>
      <c r="BF59" s="880"/>
      <c r="BG59" s="880"/>
      <c r="BH59" s="855"/>
      <c r="BI59" s="855"/>
      <c r="BJ59" s="872"/>
      <c r="BK59" s="855"/>
      <c r="BL59" s="872"/>
      <c r="BM59" s="874"/>
      <c r="BN59" s="198" t="s">
        <v>314</v>
      </c>
      <c r="BO59" s="177" t="s">
        <v>514</v>
      </c>
      <c r="BP59" s="174" t="s">
        <v>896</v>
      </c>
      <c r="BQ59" s="199" t="s">
        <v>513</v>
      </c>
      <c r="BR59" s="199" t="s">
        <v>512</v>
      </c>
      <c r="BS59" s="199" t="s">
        <v>511</v>
      </c>
      <c r="BT59" s="201" t="s">
        <v>898</v>
      </c>
      <c r="BU59" s="185" t="s">
        <v>892</v>
      </c>
      <c r="BV59" s="185" t="s">
        <v>380</v>
      </c>
      <c r="BW59" s="181">
        <v>4764</v>
      </c>
      <c r="BX59" s="73"/>
      <c r="BY59" s="87"/>
      <c r="BZ59" s="87"/>
      <c r="CA59" s="87"/>
      <c r="CB59" s="87"/>
      <c r="CC59" s="87"/>
      <c r="CD59" s="87"/>
      <c r="CE59" s="87"/>
      <c r="CF59" s="87"/>
      <c r="CG59" s="87"/>
      <c r="CH59" s="87"/>
      <c r="CI59" s="87"/>
      <c r="CJ59" s="87"/>
      <c r="CK59" s="87"/>
      <c r="CL59" s="87"/>
      <c r="CM59" s="87"/>
      <c r="CN59" s="87"/>
      <c r="CO59" s="87"/>
      <c r="CP59" s="87"/>
      <c r="CQ59" s="87"/>
      <c r="CR59" s="87"/>
    </row>
    <row r="60" spans="1:96" ht="78.75" customHeight="1">
      <c r="A60" s="871"/>
      <c r="B60" s="760"/>
      <c r="C60" s="743"/>
      <c r="D60" s="743"/>
      <c r="E60" s="196" t="s">
        <v>510</v>
      </c>
      <c r="F60" s="183"/>
      <c r="G60" s="743"/>
      <c r="H60" s="743"/>
      <c r="I60" s="89"/>
      <c r="J60" s="764"/>
      <c r="K60" s="743"/>
      <c r="L60" s="743"/>
      <c r="M60" s="743"/>
      <c r="N60" s="743"/>
      <c r="O60" s="743"/>
      <c r="P60" s="743"/>
      <c r="Q60" s="743"/>
      <c r="R60" s="743"/>
      <c r="S60" s="743"/>
      <c r="T60" s="743"/>
      <c r="U60" s="743"/>
      <c r="V60" s="743"/>
      <c r="W60" s="743"/>
      <c r="X60" s="743"/>
      <c r="Y60" s="743"/>
      <c r="Z60" s="743"/>
      <c r="AA60" s="743"/>
      <c r="AB60" s="743"/>
      <c r="AC60" s="743"/>
      <c r="AD60" s="743"/>
      <c r="AE60" s="743"/>
      <c r="AF60" s="859"/>
      <c r="AG60" s="72">
        <f t="shared" si="31"/>
        <v>5</v>
      </c>
      <c r="AH60" s="743"/>
      <c r="AI60" s="883"/>
      <c r="AJ60" s="743"/>
      <c r="AK60" s="114">
        <v>4</v>
      </c>
      <c r="AL60" s="197" t="s">
        <v>509</v>
      </c>
      <c r="AM60" s="132" t="s">
        <v>283</v>
      </c>
      <c r="AN60" s="132">
        <f t="shared" si="16"/>
        <v>15</v>
      </c>
      <c r="AO60" s="132" t="s">
        <v>282</v>
      </c>
      <c r="AP60" s="132">
        <f t="shared" si="17"/>
        <v>15</v>
      </c>
      <c r="AQ60" s="132" t="s">
        <v>281</v>
      </c>
      <c r="AR60" s="132">
        <f t="shared" si="18"/>
        <v>15</v>
      </c>
      <c r="AS60" s="132" t="s">
        <v>315</v>
      </c>
      <c r="AT60" s="132">
        <f t="shared" si="19"/>
        <v>10</v>
      </c>
      <c r="AU60" s="132" t="s">
        <v>279</v>
      </c>
      <c r="AV60" s="132">
        <f t="shared" si="20"/>
        <v>15</v>
      </c>
      <c r="AW60" s="134" t="s">
        <v>508</v>
      </c>
      <c r="AX60" s="132">
        <f t="shared" si="21"/>
        <v>0</v>
      </c>
      <c r="AY60" s="134" t="s">
        <v>277</v>
      </c>
      <c r="AZ60" s="132">
        <f t="shared" si="22"/>
        <v>15</v>
      </c>
      <c r="BA60" s="135">
        <f t="shared" si="32"/>
        <v>85</v>
      </c>
      <c r="BB60" s="132" t="str">
        <f t="shared" si="33"/>
        <v>Débil</v>
      </c>
      <c r="BC60" s="132" t="s">
        <v>299</v>
      </c>
      <c r="BD60" s="132">
        <f t="shared" si="34"/>
        <v>0</v>
      </c>
      <c r="BE60" s="136" t="str">
        <f t="shared" si="35"/>
        <v>Débil</v>
      </c>
      <c r="BF60" s="881"/>
      <c r="BG60" s="881"/>
      <c r="BH60" s="856"/>
      <c r="BI60" s="856"/>
      <c r="BJ60" s="873"/>
      <c r="BK60" s="856"/>
      <c r="BL60" s="873"/>
      <c r="BM60" s="875"/>
      <c r="BN60" s="89"/>
      <c r="BO60" s="195"/>
      <c r="BP60" s="73"/>
      <c r="BQ60" s="73"/>
      <c r="BR60" s="73"/>
      <c r="BS60" s="73"/>
      <c r="BT60" s="73"/>
      <c r="BU60" s="73"/>
      <c r="BV60" s="73"/>
      <c r="BW60" s="89"/>
      <c r="BX60" s="73"/>
      <c r="BY60" s="87"/>
      <c r="BZ60" s="87"/>
      <c r="CA60" s="87"/>
      <c r="CB60" s="87"/>
      <c r="CC60" s="87"/>
      <c r="CD60" s="87"/>
      <c r="CE60" s="87"/>
      <c r="CF60" s="87"/>
      <c r="CG60" s="87"/>
      <c r="CH60" s="87"/>
      <c r="CI60" s="87"/>
      <c r="CJ60" s="87"/>
      <c r="CK60" s="87"/>
      <c r="CL60" s="87"/>
      <c r="CM60" s="87"/>
      <c r="CN60" s="87"/>
      <c r="CO60" s="87"/>
      <c r="CP60" s="87"/>
      <c r="CQ60" s="87"/>
      <c r="CR60" s="87"/>
    </row>
    <row r="61" spans="1:96" ht="114">
      <c r="A61" s="871">
        <v>13</v>
      </c>
      <c r="B61" s="759" t="s">
        <v>498</v>
      </c>
      <c r="C61" s="759" t="s">
        <v>497</v>
      </c>
      <c r="D61" s="759" t="s">
        <v>496</v>
      </c>
      <c r="E61" s="877" t="s">
        <v>507</v>
      </c>
      <c r="F61" s="191" t="s">
        <v>506</v>
      </c>
      <c r="G61" s="879" t="s">
        <v>505</v>
      </c>
      <c r="H61" s="837" t="s">
        <v>317</v>
      </c>
      <c r="I61" s="191" t="s">
        <v>301</v>
      </c>
      <c r="J61" s="871">
        <v>1</v>
      </c>
      <c r="K61" s="780" t="str">
        <f>IF(J61&lt;=0,"",IF(J61=1,"Rara vez",IF(J61=2,"Improbable",IF(J61=3,"Posible",IF(J61=4,"Probable",IF(J61=5,"Casi Seguro"))))))</f>
        <v>Rara vez</v>
      </c>
      <c r="L61" s="782">
        <f>IF(K61="","",IF(K61="Rara vez",0.2,IF(K61="Improbable",0.4,IF(K61="Posible",0.6,IF(K61="Probable",0.8,IF(K61="Casi seguro",1,))))))</f>
        <v>0.2</v>
      </c>
      <c r="M61" s="782" t="s">
        <v>286</v>
      </c>
      <c r="N61" s="782" t="s">
        <v>286</v>
      </c>
      <c r="O61" s="782" t="s">
        <v>285</v>
      </c>
      <c r="P61" s="782" t="s">
        <v>285</v>
      </c>
      <c r="Q61" s="782" t="s">
        <v>286</v>
      </c>
      <c r="R61" s="782" t="s">
        <v>286</v>
      </c>
      <c r="S61" s="782" t="s">
        <v>286</v>
      </c>
      <c r="T61" s="782" t="s">
        <v>286</v>
      </c>
      <c r="U61" s="782" t="s">
        <v>286</v>
      </c>
      <c r="V61" s="782" t="s">
        <v>286</v>
      </c>
      <c r="W61" s="782" t="s">
        <v>286</v>
      </c>
      <c r="X61" s="782" t="s">
        <v>286</v>
      </c>
      <c r="Y61" s="782" t="s">
        <v>286</v>
      </c>
      <c r="Z61" s="782" t="s">
        <v>286</v>
      </c>
      <c r="AA61" s="782" t="s">
        <v>285</v>
      </c>
      <c r="AB61" s="782" t="s">
        <v>285</v>
      </c>
      <c r="AC61" s="782" t="s">
        <v>285</v>
      </c>
      <c r="AD61" s="782" t="s">
        <v>285</v>
      </c>
      <c r="AE61" s="782" t="s">
        <v>285</v>
      </c>
      <c r="AF61" s="801">
        <f>IF(AB61="Si","19",COUNTIF(M61:AE62,"si"))</f>
        <v>12</v>
      </c>
      <c r="AG61" s="72">
        <f t="shared" si="31"/>
        <v>20</v>
      </c>
      <c r="AH61" s="780" t="str">
        <f>IF(AG61=5,"Moderado",IF(AG61=10,"Mayor",IF(AG61=20,"Catastrófico",0)))</f>
        <v>Catastrófico</v>
      </c>
      <c r="AI61" s="782">
        <f>IF(AH61="","",IF(AH61="Leve",0.2,IF(AH61="Menor",0.4,IF(AH61="Moderado",0.6,IF(AH61="Mayor",0.8,IF(AH61="Catastrófico",1,))))))</f>
        <v>1</v>
      </c>
      <c r="AJ61" s="780" t="str">
        <f>IF(OR(AND(K61="Rara vez",AH61="Moderado"),AND(K61="Improbable",AH61="Moderado")),"Moderado",IF(OR(AND(K61="Rara vez",AH61="Mayor"),AND(K61="Improbable",AH61="Mayor"),AND(K61="Posible",AH61="Moderado"),AND(K61="Probable",AH61="Moderado")),"Alta",IF(OR(AND(K61="Rara vez",AH61="Catastrófico"),AND(K61="Improbable",AH61="Catastrófico"),AND(K61="Posible",AH61="Catastrófico"),AND(K61="Probable",AH61="Catastrófico"),AND(K61="Casi seguro",AH61="Catastrófico"),AND(K61="Posible",AH61="Moderado"),AND(K61="Probable",AH61="Moderado"),AND(K61="Casi seguro",AH61="Moderado"),AND(K61="Posible",AH61="Mayor"),AND(K61="Probable",AH61="Mayor"),AND(K61="Casi seguro",AH61="Mayor")),"Extremo",)))</f>
        <v>Extremo</v>
      </c>
      <c r="AK61" s="73">
        <v>1</v>
      </c>
      <c r="AL61" s="202" t="s">
        <v>504</v>
      </c>
      <c r="AM61" s="203" t="s">
        <v>283</v>
      </c>
      <c r="AN61" s="204">
        <f t="shared" si="16"/>
        <v>15</v>
      </c>
      <c r="AO61" s="203" t="s">
        <v>282</v>
      </c>
      <c r="AP61" s="204">
        <f t="shared" si="17"/>
        <v>15</v>
      </c>
      <c r="AQ61" s="203" t="s">
        <v>281</v>
      </c>
      <c r="AR61" s="205">
        <f t="shared" si="18"/>
        <v>15</v>
      </c>
      <c r="AS61" s="205" t="s">
        <v>280</v>
      </c>
      <c r="AT61" s="205">
        <f t="shared" si="19"/>
        <v>15</v>
      </c>
      <c r="AU61" s="205" t="s">
        <v>279</v>
      </c>
      <c r="AV61" s="205">
        <f t="shared" si="20"/>
        <v>15</v>
      </c>
      <c r="AW61" s="206" t="s">
        <v>278</v>
      </c>
      <c r="AX61" s="205">
        <f t="shared" si="21"/>
        <v>15</v>
      </c>
      <c r="AY61" s="205" t="s">
        <v>277</v>
      </c>
      <c r="AZ61" s="205">
        <f t="shared" si="22"/>
        <v>15</v>
      </c>
      <c r="BA61" s="205">
        <f t="shared" si="32"/>
        <v>105</v>
      </c>
      <c r="BB61" s="205" t="str">
        <f t="shared" si="33"/>
        <v>Fuerte</v>
      </c>
      <c r="BC61" s="205" t="s">
        <v>276</v>
      </c>
      <c r="BD61" s="205">
        <f t="shared" si="34"/>
        <v>100</v>
      </c>
      <c r="BE61" s="205" t="str">
        <f t="shared" si="35"/>
        <v>Fuerte</v>
      </c>
      <c r="BF61" s="744">
        <f>AVERAGE(BD61:BD62)</f>
        <v>100</v>
      </c>
      <c r="BG61" s="744" t="str">
        <f>IF(BF61=100,"Fuerte",IF(AND(BF61&lt;=99, BF61&gt;=50),"Moderado",IF(BF61&lt;50,"Débil")))</f>
        <v>Fuerte</v>
      </c>
      <c r="BH61" s="741">
        <f>IF(BG61="Fuerte",(J61-2),IF(BG61="Moderado",(J61-1), IF(BG61="Débil",((J61-0)))))</f>
        <v>-1</v>
      </c>
      <c r="BI61" s="741" t="str">
        <f>IF(BH61&lt;=0,"Rara vez",IF(BH61=1,"Rara vez",IF(BH61=2,"Improbable",IF(BH61=3,"Posible",IF(BH61=4,"Probable",IF(BH61=5,"Casi Seguro"))))))</f>
        <v>Rara vez</v>
      </c>
      <c r="BJ61" s="782">
        <f>IF(BI61="","",IF(BI61="Rara vez",0.2,IF(BI61="Improbable",0.4,IF(BI61="Posible",0.6,IF(BI61="Probable",0.8,IF(BI61="Casi seguro",1,))))))</f>
        <v>0.2</v>
      </c>
      <c r="BK61" s="741" t="str">
        <f>IFERROR(IF(AG61=5,"Moderado",IF(AG61=10,"Mayor",IF(AG61=20,"Catastrófico",0))),"")</f>
        <v>Catastrófico</v>
      </c>
      <c r="BL61" s="782">
        <f>IF(AH61="","",IF(AH61="Moderado",0.6,IF(AH61="Mayor",0.8,IF(AH61="Catastrófico",1,))))</f>
        <v>1</v>
      </c>
      <c r="BM61" s="741" t="str">
        <f>IF(OR(AND(KBJ61="Rara vez",BK61="Moderado"),AND(BI61="Improbable",BK61="Moderado")),"Moderado",IF(OR(AND(BI61="Rara vez",BK61="Mayor"),AND(BI61="Improbable",BK61="Mayor"),AND(BI61="Posible",BK61="Moderado"),AND(BI61="Probable",BK61="Moderado")),"Alta",IF(OR(AND(BI61="Rara vez",BK61="Catastrófico"),AND(BI61="Improbable",BK61="Catastrófico"),AND(BI61="Posible",BK61="Catastrófico"),AND(BI61="Probable",BK61="Catastrófico"),AND(BI61="Casi seguro",BK61="Catastrófico"),AND(BI61="Posible",BK61="Moderado"),AND(BI61="Probable",BK61="Moderado"),AND(BI61="Casi seguro",BK61="Moderado"),AND(BI61="Posible",BK61="Mayor"),AND(BI61="Probable",BK61="Mayor"),AND(BI61="Casi seguro",BK61="Mayor")),"Extremo",)))</f>
        <v>Extremo</v>
      </c>
      <c r="BN61" s="207" t="s">
        <v>314</v>
      </c>
      <c r="BO61" s="189" t="s">
        <v>503</v>
      </c>
      <c r="BP61" s="190"/>
      <c r="BQ61" s="184" t="s">
        <v>899</v>
      </c>
      <c r="BR61" s="184" t="s">
        <v>900</v>
      </c>
      <c r="BS61" s="186" t="s">
        <v>500</v>
      </c>
      <c r="BT61" s="184" t="s">
        <v>895</v>
      </c>
      <c r="BU61" s="185" t="s">
        <v>892</v>
      </c>
      <c r="BV61" s="185" t="s">
        <v>380</v>
      </c>
      <c r="BW61" s="208">
        <v>4767</v>
      </c>
      <c r="BX61" s="73"/>
      <c r="BY61" s="87"/>
      <c r="BZ61" s="87"/>
      <c r="CA61" s="87"/>
      <c r="CB61" s="87"/>
      <c r="CC61" s="87"/>
      <c r="CD61" s="87"/>
      <c r="CE61" s="87"/>
      <c r="CF61" s="87"/>
      <c r="CG61" s="87"/>
      <c r="CH61" s="87"/>
      <c r="CI61" s="87"/>
      <c r="CJ61" s="87"/>
      <c r="CK61" s="87"/>
      <c r="CL61" s="87"/>
      <c r="CM61" s="87"/>
      <c r="CN61" s="87"/>
      <c r="CO61" s="87"/>
      <c r="CP61" s="87"/>
      <c r="CQ61" s="87"/>
      <c r="CR61" s="87"/>
    </row>
    <row r="62" spans="1:96" ht="114">
      <c r="A62" s="871"/>
      <c r="B62" s="743"/>
      <c r="C62" s="743"/>
      <c r="D62" s="743"/>
      <c r="E62" s="877"/>
      <c r="F62" s="191"/>
      <c r="G62" s="879"/>
      <c r="H62" s="837"/>
      <c r="I62" s="191" t="s">
        <v>340</v>
      </c>
      <c r="J62" s="871"/>
      <c r="K62" s="743"/>
      <c r="L62" s="743"/>
      <c r="M62" s="743"/>
      <c r="N62" s="743"/>
      <c r="O62" s="743"/>
      <c r="P62" s="743"/>
      <c r="Q62" s="743"/>
      <c r="R62" s="743"/>
      <c r="S62" s="743"/>
      <c r="T62" s="743"/>
      <c r="U62" s="743"/>
      <c r="V62" s="743"/>
      <c r="W62" s="743"/>
      <c r="X62" s="743"/>
      <c r="Y62" s="743"/>
      <c r="Z62" s="743"/>
      <c r="AA62" s="743"/>
      <c r="AB62" s="743"/>
      <c r="AC62" s="743"/>
      <c r="AD62" s="743"/>
      <c r="AE62" s="743"/>
      <c r="AF62" s="743"/>
      <c r="AG62" s="72">
        <f t="shared" si="31"/>
        <v>5</v>
      </c>
      <c r="AH62" s="743"/>
      <c r="AI62" s="743"/>
      <c r="AJ62" s="743"/>
      <c r="AK62" s="73">
        <v>2</v>
      </c>
      <c r="AL62" s="209" t="s">
        <v>502</v>
      </c>
      <c r="AM62" s="203" t="s">
        <v>283</v>
      </c>
      <c r="AN62" s="204">
        <f t="shared" si="16"/>
        <v>15</v>
      </c>
      <c r="AO62" s="203" t="s">
        <v>282</v>
      </c>
      <c r="AP62" s="204">
        <f t="shared" si="17"/>
        <v>15</v>
      </c>
      <c r="AQ62" s="203" t="s">
        <v>281</v>
      </c>
      <c r="AR62" s="205">
        <f t="shared" si="18"/>
        <v>15</v>
      </c>
      <c r="AS62" s="205" t="s">
        <v>280</v>
      </c>
      <c r="AT62" s="205">
        <f t="shared" si="19"/>
        <v>15</v>
      </c>
      <c r="AU62" s="205" t="s">
        <v>279</v>
      </c>
      <c r="AV62" s="205">
        <f t="shared" si="20"/>
        <v>15</v>
      </c>
      <c r="AW62" s="206" t="s">
        <v>278</v>
      </c>
      <c r="AX62" s="205">
        <f t="shared" si="21"/>
        <v>15</v>
      </c>
      <c r="AY62" s="205" t="s">
        <v>277</v>
      </c>
      <c r="AZ62" s="205">
        <f t="shared" si="22"/>
        <v>15</v>
      </c>
      <c r="BA62" s="205">
        <f t="shared" si="32"/>
        <v>105</v>
      </c>
      <c r="BB62" s="205" t="str">
        <f t="shared" si="33"/>
        <v>Fuerte</v>
      </c>
      <c r="BC62" s="205" t="s">
        <v>276</v>
      </c>
      <c r="BD62" s="205">
        <f t="shared" si="34"/>
        <v>100</v>
      </c>
      <c r="BE62" s="205" t="str">
        <f t="shared" si="35"/>
        <v>Fuerte</v>
      </c>
      <c r="BF62" s="743"/>
      <c r="BG62" s="743"/>
      <c r="BH62" s="743"/>
      <c r="BI62" s="743"/>
      <c r="BJ62" s="743"/>
      <c r="BK62" s="743"/>
      <c r="BL62" s="743"/>
      <c r="BM62" s="743"/>
      <c r="BN62" s="207" t="s">
        <v>314</v>
      </c>
      <c r="BO62" s="177" t="s">
        <v>501</v>
      </c>
      <c r="BP62" s="174"/>
      <c r="BQ62" s="184" t="s">
        <v>894</v>
      </c>
      <c r="BR62" s="184" t="s">
        <v>895</v>
      </c>
      <c r="BS62" s="186" t="s">
        <v>500</v>
      </c>
      <c r="BT62" s="184" t="s">
        <v>895</v>
      </c>
      <c r="BU62" s="185" t="s">
        <v>892</v>
      </c>
      <c r="BV62" s="185" t="s">
        <v>380</v>
      </c>
      <c r="BW62" s="181"/>
      <c r="BX62" s="73"/>
      <c r="BY62" s="87"/>
      <c r="BZ62" s="87"/>
      <c r="CA62" s="87"/>
      <c r="CB62" s="87"/>
      <c r="CC62" s="87"/>
      <c r="CD62" s="87"/>
      <c r="CE62" s="87"/>
      <c r="CF62" s="87"/>
      <c r="CG62" s="87"/>
      <c r="CH62" s="87"/>
      <c r="CI62" s="87"/>
      <c r="CJ62" s="87"/>
      <c r="CK62" s="87"/>
      <c r="CL62" s="87"/>
      <c r="CM62" s="87"/>
      <c r="CN62" s="87"/>
      <c r="CO62" s="87"/>
      <c r="CP62" s="87"/>
      <c r="CQ62" s="87"/>
      <c r="CR62" s="87"/>
    </row>
    <row r="63" spans="1:96" ht="107.25" customHeight="1">
      <c r="A63" s="876"/>
      <c r="B63" s="743"/>
      <c r="C63" s="743"/>
      <c r="D63" s="743"/>
      <c r="E63" s="878"/>
      <c r="F63" s="166"/>
      <c r="G63" s="879"/>
      <c r="H63" s="837"/>
      <c r="I63" s="191" t="s">
        <v>296</v>
      </c>
      <c r="J63" s="871"/>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2">
        <f t="shared" si="31"/>
        <v>5</v>
      </c>
      <c r="AH63" s="743"/>
      <c r="AI63" s="743"/>
      <c r="AJ63" s="743"/>
      <c r="AK63" s="73">
        <v>3</v>
      </c>
      <c r="AL63" s="202" t="s">
        <v>499</v>
      </c>
      <c r="AM63" s="132" t="s">
        <v>283</v>
      </c>
      <c r="AN63" s="132">
        <f t="shared" si="16"/>
        <v>15</v>
      </c>
      <c r="AO63" s="132" t="s">
        <v>282</v>
      </c>
      <c r="AP63" s="132">
        <f t="shared" si="17"/>
        <v>15</v>
      </c>
      <c r="AQ63" s="132" t="s">
        <v>281</v>
      </c>
      <c r="AR63" s="132">
        <f t="shared" si="18"/>
        <v>15</v>
      </c>
      <c r="AS63" s="132" t="s">
        <v>280</v>
      </c>
      <c r="AT63" s="132">
        <f t="shared" si="19"/>
        <v>15</v>
      </c>
      <c r="AU63" s="132" t="s">
        <v>279</v>
      </c>
      <c r="AV63" s="132">
        <f t="shared" si="20"/>
        <v>15</v>
      </c>
      <c r="AW63" s="134" t="s">
        <v>278</v>
      </c>
      <c r="AX63" s="132">
        <f t="shared" si="21"/>
        <v>15</v>
      </c>
      <c r="AY63" s="134" t="s">
        <v>277</v>
      </c>
      <c r="AZ63" s="132">
        <f t="shared" si="22"/>
        <v>15</v>
      </c>
      <c r="BA63" s="135">
        <f t="shared" si="32"/>
        <v>105</v>
      </c>
      <c r="BB63" s="132" t="str">
        <f t="shared" si="33"/>
        <v>Fuerte</v>
      </c>
      <c r="BC63" s="132" t="s">
        <v>276</v>
      </c>
      <c r="BD63" s="132">
        <f t="shared" si="34"/>
        <v>100</v>
      </c>
      <c r="BE63" s="136" t="str">
        <f t="shared" si="35"/>
        <v>Fuerte</v>
      </c>
      <c r="BF63" s="743"/>
      <c r="BG63" s="743"/>
      <c r="BH63" s="743"/>
      <c r="BI63" s="743"/>
      <c r="BJ63" s="743"/>
      <c r="BK63" s="743"/>
      <c r="BL63" s="743"/>
      <c r="BM63" s="743"/>
      <c r="BN63" s="207" t="s">
        <v>314</v>
      </c>
      <c r="BO63" s="210"/>
      <c r="BP63" s="211"/>
      <c r="BQ63" s="212"/>
      <c r="BR63" s="212"/>
      <c r="BS63" s="212"/>
      <c r="BT63" s="212"/>
      <c r="BU63" s="212"/>
      <c r="BV63" s="212"/>
      <c r="BW63" s="89"/>
      <c r="BX63" s="73"/>
      <c r="BY63" s="87"/>
      <c r="BZ63" s="87"/>
      <c r="CA63" s="87"/>
      <c r="CB63" s="87"/>
      <c r="CC63" s="87"/>
      <c r="CD63" s="87"/>
      <c r="CE63" s="87"/>
      <c r="CF63" s="87"/>
      <c r="CG63" s="87"/>
      <c r="CH63" s="87"/>
      <c r="CI63" s="87"/>
      <c r="CJ63" s="87"/>
      <c r="CK63" s="87"/>
      <c r="CL63" s="87"/>
      <c r="CM63" s="87"/>
      <c r="CN63" s="87"/>
      <c r="CO63" s="87"/>
      <c r="CP63" s="87"/>
      <c r="CQ63" s="87"/>
      <c r="CR63" s="87"/>
    </row>
    <row r="64" spans="1:96" ht="121.5">
      <c r="A64" s="759">
        <v>14</v>
      </c>
      <c r="B64" s="759" t="s">
        <v>498</v>
      </c>
      <c r="C64" s="759" t="s">
        <v>497</v>
      </c>
      <c r="D64" s="759" t="s">
        <v>496</v>
      </c>
      <c r="E64" s="194" t="s">
        <v>495</v>
      </c>
      <c r="F64" s="175" t="s">
        <v>494</v>
      </c>
      <c r="G64" s="759" t="s">
        <v>493</v>
      </c>
      <c r="H64" s="759" t="s">
        <v>317</v>
      </c>
      <c r="I64" s="175" t="s">
        <v>301</v>
      </c>
      <c r="J64" s="759">
        <v>1</v>
      </c>
      <c r="K64" s="780" t="str">
        <f>IF(J64&lt;=0,"",IF(J64=1,"Rara vez",IF(J64=2,"Improbable",IF(J64=3,"Posible",IF(J64=4,"Probable",IF(J64=5,"Casi Seguro"))))))</f>
        <v>Rara vez</v>
      </c>
      <c r="L64" s="782">
        <f>IF(K64="","",IF(K64="Rara vez",0.2,IF(K64="Improbable",0.4,IF(K64="Posible",0.6,IF(K64="Probable",0.8,IF(K64="Casi seguro",1,))))))</f>
        <v>0.2</v>
      </c>
      <c r="M64" s="782" t="s">
        <v>286</v>
      </c>
      <c r="N64" s="782" t="s">
        <v>286</v>
      </c>
      <c r="O64" s="782" t="s">
        <v>286</v>
      </c>
      <c r="P64" s="782" t="s">
        <v>286</v>
      </c>
      <c r="Q64" s="782" t="s">
        <v>286</v>
      </c>
      <c r="R64" s="782" t="s">
        <v>286</v>
      </c>
      <c r="S64" s="782" t="s">
        <v>286</v>
      </c>
      <c r="T64" s="782" t="s">
        <v>286</v>
      </c>
      <c r="U64" s="782" t="s">
        <v>285</v>
      </c>
      <c r="V64" s="782" t="s">
        <v>286</v>
      </c>
      <c r="W64" s="782" t="s">
        <v>286</v>
      </c>
      <c r="X64" s="782" t="s">
        <v>286</v>
      </c>
      <c r="Y64" s="782" t="s">
        <v>286</v>
      </c>
      <c r="Z64" s="782" t="s">
        <v>286</v>
      </c>
      <c r="AA64" s="782" t="s">
        <v>286</v>
      </c>
      <c r="AB64" s="782" t="s">
        <v>285</v>
      </c>
      <c r="AC64" s="782" t="s">
        <v>286</v>
      </c>
      <c r="AD64" s="782" t="s">
        <v>286</v>
      </c>
      <c r="AE64" s="782" t="s">
        <v>285</v>
      </c>
      <c r="AF64" s="801">
        <f>IF(AB64="Si","19",COUNTIF(M64:AE65,"si"))</f>
        <v>16</v>
      </c>
      <c r="AG64" s="72">
        <f t="shared" si="31"/>
        <v>20</v>
      </c>
      <c r="AH64" s="780" t="str">
        <f>IF(AG64=5,"Moderado",IF(AG64=10,"Mayor",IF(AG64=20,"Catastrófico",0)))</f>
        <v>Catastrófico</v>
      </c>
      <c r="AI64" s="782">
        <f>IF(AH64="","",IF(AH64="Leve",0.2,IF(AH64="Menor",0.4,IF(AH64="Moderado",0.6,IF(AH64="Mayor",0.8,IF(AH64="Catastrófico",1,))))))</f>
        <v>1</v>
      </c>
      <c r="AJ64" s="780" t="str">
        <f>IF(OR(AND(K64="Rara vez",AH64="Moderado"),AND(K64="Improbable",AH64="Moderado")),"Moderado",IF(OR(AND(K64="Rara vez",AH64="Mayor"),AND(K64="Improbable",AH64="Mayor"),AND(K64="Posible",AH64="Moderado"),AND(K64="Probable",AH64="Moderado")),"Alta",IF(OR(AND(K64="Rara vez",AH64="Catastrófico"),AND(K64="Improbable",AH64="Catastrófico"),AND(K64="Posible",AH64="Catastrófico"),AND(K64="Probable",AH64="Catastrófico"),AND(K64="Casi seguro",AH64="Catastrófico"),AND(K64="Posible",AH64="Moderado"),AND(K64="Probable",AH64="Moderado"),AND(K64="Casi seguro",AH64="Moderado"),AND(K64="Posible",AH64="Mayor"),AND(K64="Probable",AH64="Mayor"),AND(K64="Casi seguro",AH64="Mayor")),"Extremo",)))</f>
        <v>Extremo</v>
      </c>
      <c r="AK64" s="73">
        <v>1</v>
      </c>
      <c r="AL64" s="197" t="s">
        <v>492</v>
      </c>
      <c r="AM64" s="134" t="s">
        <v>283</v>
      </c>
      <c r="AN64" s="134">
        <f t="shared" si="16"/>
        <v>15</v>
      </c>
      <c r="AO64" s="134" t="s">
        <v>282</v>
      </c>
      <c r="AP64" s="134">
        <f t="shared" si="17"/>
        <v>15</v>
      </c>
      <c r="AQ64" s="134" t="s">
        <v>281</v>
      </c>
      <c r="AR64" s="134">
        <f t="shared" si="18"/>
        <v>15</v>
      </c>
      <c r="AS64" s="134" t="s">
        <v>280</v>
      </c>
      <c r="AT64" s="134">
        <f t="shared" si="19"/>
        <v>15</v>
      </c>
      <c r="AU64" s="134" t="s">
        <v>279</v>
      </c>
      <c r="AV64" s="134">
        <f t="shared" si="20"/>
        <v>15</v>
      </c>
      <c r="AW64" s="134" t="s">
        <v>278</v>
      </c>
      <c r="AX64" s="134">
        <f t="shared" si="21"/>
        <v>15</v>
      </c>
      <c r="AY64" s="134" t="s">
        <v>277</v>
      </c>
      <c r="AZ64" s="134">
        <f t="shared" si="22"/>
        <v>15</v>
      </c>
      <c r="BA64" s="145">
        <f t="shared" si="32"/>
        <v>105</v>
      </c>
      <c r="BB64" s="134" t="str">
        <f t="shared" si="33"/>
        <v>Fuerte</v>
      </c>
      <c r="BC64" s="134" t="s">
        <v>276</v>
      </c>
      <c r="BD64" s="134">
        <f t="shared" si="34"/>
        <v>100</v>
      </c>
      <c r="BE64" s="146" t="str">
        <f t="shared" si="35"/>
        <v>Fuerte</v>
      </c>
      <c r="BF64" s="744">
        <f>AVERAGE(BD64:BD66)</f>
        <v>100</v>
      </c>
      <c r="BG64" s="744" t="str">
        <f>IF(BF64=100,"Fuerte",IF(AND(BF64&lt;=99, BF64&gt;=50),"Moderado",IF(BF64&lt;50,"Débil")))</f>
        <v>Fuerte</v>
      </c>
      <c r="BH64" s="741">
        <f>IF(BG64="Fuerte",(J64-2),IF(BG64="Moderado",(J64-1), IF(BG64="Débil",((J64-0)))))</f>
        <v>-1</v>
      </c>
      <c r="BI64" s="741" t="str">
        <f>IF(BH64&lt;=0,"Rara vez",IF(BH64=1,"Rara vez",IF(BH64=2,"Improbable",IF(BH64=3,"Posible",IF(BH64=4,"Probable",IF(BH64=5,"Casi Seguro"))))))</f>
        <v>Rara vez</v>
      </c>
      <c r="BJ64" s="782">
        <f>IF(BI64="","",IF(BI64="Rara vez",0.2,IF(BI64="Improbable",0.4,IF(BI64="Posible",0.6,IF(BI64="Probable",0.8,IF(BI64="Casi seguro",1,))))))</f>
        <v>0.2</v>
      </c>
      <c r="BK64" s="741" t="str">
        <f>IFERROR(IF(AG64=5,"Moderado",IF(AG64=10,"Mayor",IF(AG64=20,"Catastrófico",0))),"")</f>
        <v>Catastrófico</v>
      </c>
      <c r="BL64" s="782">
        <f>IF(AH64="","",IF(AH64="Moderado",0.6,IF(AH64="Mayor",0.8,IF(AH64="Catastrófico",1,))))</f>
        <v>1</v>
      </c>
      <c r="BM64" s="741" t="str">
        <f>IF(OR(AND(KBJ64="Rara vez",BK64="Moderado"),AND(BI64="Improbable",BK64="Moderado")),"Moderado",IF(OR(AND(BI64="Rara vez",BK64="Mayor"),AND(BI64="Improbable",BK64="Mayor"),AND(BI64="Posible",BK64="Moderado"),AND(BI64="Probable",BK64="Moderado")),"Alta",IF(OR(AND(BI64="Rara vez",BK64="Catastrófico"),AND(BI64="Improbable",BK64="Catastrófico"),AND(BI64="Posible",BK64="Catastrófico"),AND(BI64="Probable",BK64="Catastrófico"),AND(BI64="Casi seguro",BK64="Catastrófico"),AND(BI64="Posible",BK64="Moderado"),AND(BI64="Probable",BK64="Moderado"),AND(BI64="Casi seguro",BK64="Moderado"),AND(BI64="Posible",BK64="Mayor"),AND(BI64="Probable",BK64="Mayor"),AND(BI64="Casi seguro",BK64="Mayor")),"Extremo",)))</f>
        <v>Extremo</v>
      </c>
      <c r="BN64" s="198" t="s">
        <v>314</v>
      </c>
      <c r="BO64" s="177" t="s">
        <v>491</v>
      </c>
      <c r="BP64" s="174"/>
      <c r="BQ64" s="201" t="s">
        <v>901</v>
      </c>
      <c r="BR64" s="199" t="s">
        <v>481</v>
      </c>
      <c r="BS64" s="199" t="s">
        <v>480</v>
      </c>
      <c r="BT64" s="201" t="s">
        <v>360</v>
      </c>
      <c r="BU64" s="185" t="s">
        <v>892</v>
      </c>
      <c r="BV64" s="185" t="s">
        <v>380</v>
      </c>
      <c r="BW64" s="181">
        <v>4765</v>
      </c>
      <c r="BX64" s="73"/>
      <c r="BY64" s="87"/>
      <c r="BZ64" s="87"/>
      <c r="CA64" s="87"/>
      <c r="CB64" s="87"/>
      <c r="CC64" s="87"/>
      <c r="CD64" s="87"/>
      <c r="CE64" s="87"/>
      <c r="CF64" s="87"/>
      <c r="CG64" s="87"/>
      <c r="CH64" s="87"/>
      <c r="CI64" s="87"/>
      <c r="CJ64" s="87"/>
      <c r="CK64" s="87"/>
      <c r="CL64" s="87"/>
      <c r="CM64" s="87"/>
      <c r="CN64" s="87"/>
      <c r="CO64" s="87"/>
      <c r="CP64" s="87"/>
      <c r="CQ64" s="87"/>
      <c r="CR64" s="87"/>
    </row>
    <row r="65" spans="1:96" ht="114">
      <c r="A65" s="743"/>
      <c r="B65" s="743"/>
      <c r="C65" s="743"/>
      <c r="D65" s="743"/>
      <c r="E65" s="194" t="s">
        <v>490</v>
      </c>
      <c r="F65" s="183"/>
      <c r="G65" s="743"/>
      <c r="H65" s="743"/>
      <c r="I65" s="175" t="s">
        <v>340</v>
      </c>
      <c r="J65" s="764"/>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2">
        <f t="shared" si="31"/>
        <v>5</v>
      </c>
      <c r="AH65" s="743"/>
      <c r="AI65" s="743"/>
      <c r="AJ65" s="743"/>
      <c r="AK65" s="73">
        <v>2</v>
      </c>
      <c r="AL65" s="197" t="s">
        <v>489</v>
      </c>
      <c r="AM65" s="134" t="s">
        <v>283</v>
      </c>
      <c r="AN65" s="134">
        <f t="shared" si="16"/>
        <v>15</v>
      </c>
      <c r="AO65" s="134" t="s">
        <v>282</v>
      </c>
      <c r="AP65" s="134">
        <f t="shared" si="17"/>
        <v>15</v>
      </c>
      <c r="AQ65" s="134" t="s">
        <v>281</v>
      </c>
      <c r="AR65" s="134">
        <f t="shared" si="18"/>
        <v>15</v>
      </c>
      <c r="AS65" s="134" t="s">
        <v>280</v>
      </c>
      <c r="AT65" s="134">
        <f t="shared" si="19"/>
        <v>15</v>
      </c>
      <c r="AU65" s="134" t="s">
        <v>279</v>
      </c>
      <c r="AV65" s="134">
        <f t="shared" si="20"/>
        <v>15</v>
      </c>
      <c r="AW65" s="134" t="s">
        <v>278</v>
      </c>
      <c r="AX65" s="134">
        <f t="shared" si="21"/>
        <v>15</v>
      </c>
      <c r="AY65" s="134" t="s">
        <v>277</v>
      </c>
      <c r="AZ65" s="134">
        <f t="shared" si="22"/>
        <v>15</v>
      </c>
      <c r="BA65" s="145">
        <f t="shared" si="32"/>
        <v>105</v>
      </c>
      <c r="BB65" s="134" t="str">
        <f t="shared" si="33"/>
        <v>Fuerte</v>
      </c>
      <c r="BC65" s="134" t="s">
        <v>276</v>
      </c>
      <c r="BD65" s="134">
        <f t="shared" si="34"/>
        <v>100</v>
      </c>
      <c r="BE65" s="146" t="str">
        <f t="shared" si="35"/>
        <v>Fuerte</v>
      </c>
      <c r="BF65" s="743"/>
      <c r="BG65" s="743"/>
      <c r="BH65" s="743"/>
      <c r="BI65" s="743"/>
      <c r="BJ65" s="743"/>
      <c r="BK65" s="743"/>
      <c r="BL65" s="743"/>
      <c r="BM65" s="743"/>
      <c r="BN65" s="198" t="s">
        <v>314</v>
      </c>
      <c r="BO65" s="177" t="s">
        <v>488</v>
      </c>
      <c r="BP65" s="174"/>
      <c r="BQ65" s="201" t="s">
        <v>901</v>
      </c>
      <c r="BR65" s="199" t="s">
        <v>481</v>
      </c>
      <c r="BS65" s="199" t="s">
        <v>487</v>
      </c>
      <c r="BT65" s="201" t="s">
        <v>360</v>
      </c>
      <c r="BU65" s="185" t="s">
        <v>892</v>
      </c>
      <c r="BV65" s="185" t="s">
        <v>380</v>
      </c>
      <c r="BW65" s="181">
        <v>4765</v>
      </c>
      <c r="BX65" s="73"/>
      <c r="BY65" s="87"/>
      <c r="BZ65" s="87"/>
      <c r="CA65" s="87"/>
      <c r="CB65" s="87"/>
      <c r="CC65" s="87"/>
      <c r="CD65" s="87"/>
      <c r="CE65" s="87"/>
      <c r="CF65" s="87"/>
      <c r="CG65" s="87"/>
      <c r="CH65" s="87"/>
      <c r="CI65" s="87"/>
      <c r="CJ65" s="87"/>
      <c r="CK65" s="87"/>
      <c r="CL65" s="87"/>
      <c r="CM65" s="87"/>
      <c r="CN65" s="87"/>
      <c r="CO65" s="87"/>
      <c r="CP65" s="87"/>
      <c r="CQ65" s="87"/>
      <c r="CR65" s="87"/>
    </row>
    <row r="66" spans="1:96" ht="78.75" customHeight="1">
      <c r="A66" s="743"/>
      <c r="B66" s="743"/>
      <c r="C66" s="743"/>
      <c r="D66" s="743"/>
      <c r="E66" s="174" t="s">
        <v>486</v>
      </c>
      <c r="F66" s="183"/>
      <c r="G66" s="743"/>
      <c r="H66" s="743"/>
      <c r="I66" s="175" t="s">
        <v>296</v>
      </c>
      <c r="J66" s="764"/>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2">
        <f t="shared" si="31"/>
        <v>5</v>
      </c>
      <c r="AH66" s="743"/>
      <c r="AI66" s="743"/>
      <c r="AJ66" s="743"/>
      <c r="AK66" s="73">
        <v>3</v>
      </c>
      <c r="AL66" s="213" t="s">
        <v>485</v>
      </c>
      <c r="AM66" s="134" t="s">
        <v>283</v>
      </c>
      <c r="AN66" s="134">
        <f t="shared" si="16"/>
        <v>15</v>
      </c>
      <c r="AO66" s="134" t="s">
        <v>282</v>
      </c>
      <c r="AP66" s="134">
        <f t="shared" si="17"/>
        <v>15</v>
      </c>
      <c r="AQ66" s="134" t="s">
        <v>281</v>
      </c>
      <c r="AR66" s="134">
        <f t="shared" si="18"/>
        <v>15</v>
      </c>
      <c r="AS66" s="134" t="s">
        <v>280</v>
      </c>
      <c r="AT66" s="134">
        <f t="shared" si="19"/>
        <v>15</v>
      </c>
      <c r="AU66" s="134" t="s">
        <v>279</v>
      </c>
      <c r="AV66" s="134">
        <f t="shared" si="20"/>
        <v>15</v>
      </c>
      <c r="AW66" s="134" t="s">
        <v>278</v>
      </c>
      <c r="AX66" s="134">
        <f t="shared" si="21"/>
        <v>15</v>
      </c>
      <c r="AY66" s="134" t="s">
        <v>277</v>
      </c>
      <c r="AZ66" s="134">
        <f t="shared" si="22"/>
        <v>15</v>
      </c>
      <c r="BA66" s="145">
        <f t="shared" si="32"/>
        <v>105</v>
      </c>
      <c r="BB66" s="134" t="str">
        <f t="shared" si="33"/>
        <v>Fuerte</v>
      </c>
      <c r="BC66" s="134" t="s">
        <v>276</v>
      </c>
      <c r="BD66" s="134">
        <f t="shared" si="34"/>
        <v>100</v>
      </c>
      <c r="BE66" s="146" t="str">
        <f t="shared" si="35"/>
        <v>Fuerte</v>
      </c>
      <c r="BF66" s="743"/>
      <c r="BG66" s="743"/>
      <c r="BH66" s="743"/>
      <c r="BI66" s="743"/>
      <c r="BJ66" s="743"/>
      <c r="BK66" s="743"/>
      <c r="BL66" s="743"/>
      <c r="BM66" s="743"/>
      <c r="BN66" s="198" t="s">
        <v>314</v>
      </c>
      <c r="BO66" s="177" t="s">
        <v>484</v>
      </c>
      <c r="BP66" s="174"/>
      <c r="BQ66" s="201" t="s">
        <v>901</v>
      </c>
      <c r="BR66" s="199" t="s">
        <v>481</v>
      </c>
      <c r="BS66" s="199" t="s">
        <v>480</v>
      </c>
      <c r="BT66" s="201" t="s">
        <v>360</v>
      </c>
      <c r="BU66" s="185" t="s">
        <v>892</v>
      </c>
      <c r="BV66" s="185" t="s">
        <v>380</v>
      </c>
      <c r="BW66" s="181">
        <v>4765</v>
      </c>
      <c r="BX66" s="73"/>
      <c r="BY66" s="87"/>
      <c r="BZ66" s="87"/>
      <c r="CA66" s="87"/>
      <c r="CB66" s="87"/>
      <c r="CC66" s="87"/>
      <c r="CD66" s="87"/>
      <c r="CE66" s="87"/>
      <c r="CF66" s="87"/>
      <c r="CG66" s="87"/>
      <c r="CH66" s="87"/>
      <c r="CI66" s="87"/>
      <c r="CJ66" s="87"/>
      <c r="CK66" s="87"/>
      <c r="CL66" s="87"/>
      <c r="CM66" s="87"/>
      <c r="CN66" s="87"/>
      <c r="CO66" s="87"/>
      <c r="CP66" s="87"/>
      <c r="CQ66" s="87"/>
      <c r="CR66" s="87"/>
    </row>
    <row r="67" spans="1:96" ht="114">
      <c r="A67" s="743"/>
      <c r="B67" s="743"/>
      <c r="C67" s="743"/>
      <c r="D67" s="743"/>
      <c r="E67" s="175"/>
      <c r="F67" s="183"/>
      <c r="G67" s="743"/>
      <c r="H67" s="743"/>
      <c r="I67" s="89"/>
      <c r="J67" s="764"/>
      <c r="K67" s="743"/>
      <c r="L67" s="743"/>
      <c r="M67" s="743"/>
      <c r="N67" s="743"/>
      <c r="O67" s="743"/>
      <c r="P67" s="743"/>
      <c r="Q67" s="743"/>
      <c r="R67" s="743"/>
      <c r="S67" s="743"/>
      <c r="T67" s="743"/>
      <c r="U67" s="743"/>
      <c r="V67" s="743"/>
      <c r="W67" s="743"/>
      <c r="X67" s="743"/>
      <c r="Y67" s="743"/>
      <c r="Z67" s="743"/>
      <c r="AA67" s="743"/>
      <c r="AB67" s="743"/>
      <c r="AC67" s="743"/>
      <c r="AD67" s="743"/>
      <c r="AE67" s="743"/>
      <c r="AF67" s="743"/>
      <c r="AG67" s="72">
        <f t="shared" si="31"/>
        <v>5</v>
      </c>
      <c r="AH67" s="743"/>
      <c r="AI67" s="743"/>
      <c r="AJ67" s="743"/>
      <c r="AK67" s="73">
        <v>4</v>
      </c>
      <c r="AL67" s="197" t="s">
        <v>483</v>
      </c>
      <c r="AM67" s="134" t="s">
        <v>283</v>
      </c>
      <c r="AN67" s="134">
        <f t="shared" si="16"/>
        <v>15</v>
      </c>
      <c r="AO67" s="134" t="s">
        <v>282</v>
      </c>
      <c r="AP67" s="134">
        <f t="shared" si="17"/>
        <v>15</v>
      </c>
      <c r="AQ67" s="134" t="s">
        <v>281</v>
      </c>
      <c r="AR67" s="134">
        <f t="shared" si="18"/>
        <v>15</v>
      </c>
      <c r="AS67" s="134" t="s">
        <v>280</v>
      </c>
      <c r="AT67" s="134">
        <f t="shared" si="19"/>
        <v>15</v>
      </c>
      <c r="AU67" s="134" t="s">
        <v>279</v>
      </c>
      <c r="AV67" s="134">
        <f t="shared" si="20"/>
        <v>15</v>
      </c>
      <c r="AW67" s="134" t="s">
        <v>278</v>
      </c>
      <c r="AX67" s="134">
        <f t="shared" si="21"/>
        <v>15</v>
      </c>
      <c r="AY67" s="134" t="s">
        <v>277</v>
      </c>
      <c r="AZ67" s="134">
        <f t="shared" si="22"/>
        <v>15</v>
      </c>
      <c r="BA67" s="145">
        <f t="shared" si="32"/>
        <v>105</v>
      </c>
      <c r="BB67" s="134" t="str">
        <f t="shared" si="33"/>
        <v>Fuerte</v>
      </c>
      <c r="BC67" s="134" t="s">
        <v>276</v>
      </c>
      <c r="BD67" s="134">
        <f t="shared" si="34"/>
        <v>100</v>
      </c>
      <c r="BE67" s="146" t="str">
        <f t="shared" si="35"/>
        <v>Fuerte</v>
      </c>
      <c r="BF67" s="743"/>
      <c r="BG67" s="743"/>
      <c r="BH67" s="743"/>
      <c r="BI67" s="743"/>
      <c r="BJ67" s="743"/>
      <c r="BK67" s="743"/>
      <c r="BL67" s="743"/>
      <c r="BM67" s="743"/>
      <c r="BN67" s="198" t="s">
        <v>314</v>
      </c>
      <c r="BO67" s="214" t="s">
        <v>482</v>
      </c>
      <c r="BP67" s="175"/>
      <c r="BQ67" s="201" t="s">
        <v>901</v>
      </c>
      <c r="BR67" s="199" t="s">
        <v>481</v>
      </c>
      <c r="BS67" s="199" t="s">
        <v>480</v>
      </c>
      <c r="BT67" s="201" t="s">
        <v>360</v>
      </c>
      <c r="BU67" s="185" t="s">
        <v>892</v>
      </c>
      <c r="BV67" s="185" t="s">
        <v>380</v>
      </c>
      <c r="BW67" s="181">
        <v>4765</v>
      </c>
      <c r="BX67" s="73"/>
      <c r="BY67" s="87"/>
      <c r="BZ67" s="87"/>
      <c r="CA67" s="87"/>
      <c r="CB67" s="87"/>
      <c r="CC67" s="87"/>
      <c r="CD67" s="87"/>
      <c r="CE67" s="87"/>
      <c r="CF67" s="87"/>
      <c r="CG67" s="87"/>
      <c r="CH67" s="87"/>
      <c r="CI67" s="87"/>
      <c r="CJ67" s="87"/>
      <c r="CK67" s="87"/>
      <c r="CL67" s="87"/>
      <c r="CM67" s="87"/>
      <c r="CN67" s="87"/>
      <c r="CO67" s="87"/>
      <c r="CP67" s="87"/>
      <c r="CQ67" s="87"/>
      <c r="CR67" s="87"/>
    </row>
    <row r="68" spans="1:96" ht="78.75" customHeight="1">
      <c r="A68" s="759">
        <v>15</v>
      </c>
      <c r="B68" s="759" t="s">
        <v>479</v>
      </c>
      <c r="C68" s="759" t="s">
        <v>478</v>
      </c>
      <c r="D68" s="759" t="s">
        <v>477</v>
      </c>
      <c r="E68" s="215" t="s">
        <v>476</v>
      </c>
      <c r="F68" s="215" t="s">
        <v>475</v>
      </c>
      <c r="G68" s="759" t="s">
        <v>474</v>
      </c>
      <c r="H68" s="759" t="s">
        <v>317</v>
      </c>
      <c r="I68" s="759" t="s">
        <v>287</v>
      </c>
      <c r="J68" s="759">
        <v>2</v>
      </c>
      <c r="K68" s="780" t="str">
        <f>IF(J68&lt;=0,"",IF(J68=1,"Rara vez",IF(J68=2,"Improbable",IF(J68=3,"Posible",IF(J68=4,"Probable",IF(J68=5,"Casi Seguro"))))))</f>
        <v>Improbable</v>
      </c>
      <c r="L68" s="782">
        <f>IF(K68="","",IF(K68="Rara vez",0.2,IF(K68="Improbable",0.4,IF(K68="Posible",0.6,IF(K68="Probable",0.8,IF(K68="Casi seguro",1,))))))</f>
        <v>0.4</v>
      </c>
      <c r="M68" s="782" t="s">
        <v>286</v>
      </c>
      <c r="N68" s="782" t="s">
        <v>285</v>
      </c>
      <c r="O68" s="782" t="s">
        <v>285</v>
      </c>
      <c r="P68" s="782" t="s">
        <v>286</v>
      </c>
      <c r="Q68" s="782" t="s">
        <v>286</v>
      </c>
      <c r="R68" s="782" t="s">
        <v>285</v>
      </c>
      <c r="S68" s="782" t="s">
        <v>286</v>
      </c>
      <c r="T68" s="782" t="s">
        <v>285</v>
      </c>
      <c r="U68" s="782" t="s">
        <v>285</v>
      </c>
      <c r="V68" s="782" t="s">
        <v>286</v>
      </c>
      <c r="W68" s="782" t="s">
        <v>286</v>
      </c>
      <c r="X68" s="782" t="s">
        <v>286</v>
      </c>
      <c r="Y68" s="782" t="s">
        <v>286</v>
      </c>
      <c r="Z68" s="782" t="s">
        <v>286</v>
      </c>
      <c r="AA68" s="782" t="s">
        <v>286</v>
      </c>
      <c r="AB68" s="782" t="s">
        <v>285</v>
      </c>
      <c r="AC68" s="782" t="s">
        <v>285</v>
      </c>
      <c r="AD68" s="782" t="s">
        <v>285</v>
      </c>
      <c r="AE68" s="782" t="s">
        <v>285</v>
      </c>
      <c r="AF68" s="801">
        <f>IF(AB68="Si","19",COUNTIF(M68:AE69,"si"))</f>
        <v>10</v>
      </c>
      <c r="AG68" s="72">
        <f>VALUE(IF(AF68&lt;=5,5,IF(AND(AF68&gt;5,AF68&lt;=11),10,IF(AF68&gt;11,20,0))))</f>
        <v>10</v>
      </c>
      <c r="AH68" s="780" t="str">
        <f>IF(AG68=5,"Moderado",IF(AG68=10,"Mayor",IF(AG68=20,"Catastrófico",0)))</f>
        <v>Mayor</v>
      </c>
      <c r="AI68" s="782">
        <f>IF(AH68="","",IF(AH68="Leve",0.2,IF(AH68="Menor",0.4,IF(AH68="Moderado",0.6,IF(AH68="Mayor",0.8,IF(AH68="Catastrófico",1,))))))</f>
        <v>0.8</v>
      </c>
      <c r="AJ68" s="780" t="str">
        <f>IF(OR(AND(K68="Rara vez",AH68="Moderado"),AND(K68="Improbable",AH68="Moderado")),"Moderado",IF(OR(AND(K68="Rara vez",AH68="Mayor"),AND(K68="Improbable",AH68="Mayor"),AND(K68="Posible",AH68="Moderado"),AND(K68="Probable",AH68="Moderado")),"Alta",IF(OR(AND(K68="Rara vez",AH68="Catastrófico"),AND(K68="Improbable",AH68="Catastrófico"),AND(K68="Posible",AH68="Catastrófico"),AND(K68="Probable",AH68="Catastrófico"),AND(K68="Casi seguro",AH68="Catastrófico"),AND(K68="Posible",AH68="Moderado"),AND(K68="Probable",AH68="Moderado"),AND(K68="Casi seguro",AH68="Moderado"),AND(K68="Posible",AH68="Mayor"),AND(K68="Probable",AH68="Mayor"),AND(K68="Casi seguro",AH68="Mayor")),"Extremo",)))</f>
        <v>Alta</v>
      </c>
      <c r="AK68" s="73">
        <v>1</v>
      </c>
      <c r="AL68" s="143" t="s">
        <v>473</v>
      </c>
      <c r="AM68" s="134" t="s">
        <v>283</v>
      </c>
      <c r="AN68" s="134">
        <f t="shared" si="16"/>
        <v>15</v>
      </c>
      <c r="AO68" s="134" t="s">
        <v>282</v>
      </c>
      <c r="AP68" s="134">
        <f t="shared" si="17"/>
        <v>15</v>
      </c>
      <c r="AQ68" s="134" t="s">
        <v>281</v>
      </c>
      <c r="AR68" s="134">
        <f t="shared" si="18"/>
        <v>15</v>
      </c>
      <c r="AS68" s="134" t="s">
        <v>315</v>
      </c>
      <c r="AT68" s="134">
        <f t="shared" si="19"/>
        <v>10</v>
      </c>
      <c r="AU68" s="134" t="s">
        <v>279</v>
      </c>
      <c r="AV68" s="134">
        <f t="shared" si="20"/>
        <v>15</v>
      </c>
      <c r="AW68" s="134" t="s">
        <v>278</v>
      </c>
      <c r="AX68" s="134">
        <f t="shared" si="21"/>
        <v>15</v>
      </c>
      <c r="AY68" s="134" t="s">
        <v>277</v>
      </c>
      <c r="AZ68" s="134">
        <f t="shared" si="22"/>
        <v>15</v>
      </c>
      <c r="BA68" s="145">
        <f t="shared" si="32"/>
        <v>100</v>
      </c>
      <c r="BB68" s="134" t="str">
        <f t="shared" si="33"/>
        <v>Fuerte</v>
      </c>
      <c r="BC68" s="134" t="s">
        <v>299</v>
      </c>
      <c r="BD68" s="134">
        <f t="shared" si="34"/>
        <v>50</v>
      </c>
      <c r="BE68" s="146" t="str">
        <f t="shared" si="35"/>
        <v>Moderado</v>
      </c>
      <c r="BF68" s="744">
        <f>AVERAGE(BD68:BD69)</f>
        <v>75</v>
      </c>
      <c r="BG68" s="744" t="str">
        <f>IF(BF68=100,"Fuerte",IF(AND(BF68&lt;=99, BF68&gt;=50),"Moderado",IF(BF68&lt;50,"Débil")))</f>
        <v>Moderado</v>
      </c>
      <c r="BH68" s="741">
        <f>IF(BG68="Fuerte",(J68-2),IF(BG68="Moderado",(J68-1), IF(BG68="Débil",((J68-0)))))</f>
        <v>1</v>
      </c>
      <c r="BI68" s="741" t="str">
        <f>IF(BH68&lt;=0,"Rara vez",IF(BH68=1,"Rara vez",IF(BH68=2,"Improbable",IF(BH68=3,"Posible",IF(BH68=4,"Probable",IF(BH68=5,"Casi Seguro"))))))</f>
        <v>Rara vez</v>
      </c>
      <c r="BJ68" s="782">
        <f>IF(BI68="","",IF(BI68="Rara vez",0.2,IF(BI68="Improbable",0.4,IF(BI68="Posible",0.6,IF(BI68="Probable",0.8,IF(BI68="Casi seguro",1,))))))</f>
        <v>0.2</v>
      </c>
      <c r="BK68" s="741" t="str">
        <f>IFERROR(IF(AG68=5,"Moderado",IF(AG68=10,"Mayor",IF(AG68=20,"Catastrófico",0))),"")</f>
        <v>Mayor</v>
      </c>
      <c r="BL68" s="782">
        <f>IF(AH68="","",IF(AH68="Moderado",0.6,IF(AH68="Mayor",0.8,IF(AH68="Catastrófico",1,))))</f>
        <v>0.8</v>
      </c>
      <c r="BM68" s="741" t="str">
        <f>IF(OR(AND(KBJ68="Rara vez",BK68="Moderado"),AND(BI68="Improbable",BK68="Moderado")),"Moderado",IF(OR(AND(BI68="Rara vez",BK68="Mayor"),AND(BI68="Improbable",BK68="Mayor"),AND(BI68="Posible",BK68="Moderado"),AND(BI68="Probable",BK68="Moderado")),"Alta",IF(OR(AND(BI68="Rara vez",BK68="Catastrófico"),AND(BI68="Improbable",BK68="Catastrófico"),AND(BI68="Posible",BK68="Catastrófico"),AND(BI68="Probable",BK68="Catastrófico"),AND(BI68="Casi seguro",BK68="Catastrófico"),AND(BI68="Posible",BK68="Moderado"),AND(BI68="Probable",BK68="Moderado"),AND(BI68="Casi seguro",BK68="Moderado"),AND(BI68="Posible",BK68="Mayor"),AND(BI68="Probable",BK68="Mayor"),AND(BI68="Casi seguro",BK68="Mayor")),"Extremo",)))</f>
        <v>Alta</v>
      </c>
      <c r="BN68" s="77" t="s">
        <v>314</v>
      </c>
      <c r="BO68" s="78" t="s">
        <v>472</v>
      </c>
      <c r="BP68" s="78"/>
      <c r="BQ68" s="78" t="s">
        <v>409</v>
      </c>
      <c r="BR68" s="78" t="s">
        <v>469</v>
      </c>
      <c r="BS68" s="78" t="s">
        <v>394</v>
      </c>
      <c r="BT68" s="78" t="s">
        <v>393</v>
      </c>
      <c r="BU68" s="216">
        <v>45381</v>
      </c>
      <c r="BV68" s="216">
        <v>45656</v>
      </c>
      <c r="BW68" s="89"/>
      <c r="BX68" s="73"/>
      <c r="BY68" s="87"/>
      <c r="BZ68" s="87"/>
      <c r="CA68" s="87"/>
      <c r="CB68" s="87"/>
      <c r="CC68" s="87"/>
      <c r="CD68" s="87"/>
      <c r="CE68" s="87"/>
      <c r="CF68" s="87"/>
      <c r="CG68" s="87"/>
      <c r="CH68" s="87"/>
      <c r="CI68" s="87"/>
      <c r="CJ68" s="87"/>
      <c r="CK68" s="87"/>
      <c r="CL68" s="87"/>
      <c r="CM68" s="87"/>
      <c r="CN68" s="87"/>
      <c r="CO68" s="87"/>
      <c r="CP68" s="87"/>
      <c r="CQ68" s="87"/>
      <c r="CR68" s="87"/>
    </row>
    <row r="69" spans="1:96" ht="78.75" customHeight="1">
      <c r="A69" s="743"/>
      <c r="B69" s="743"/>
      <c r="C69" s="743"/>
      <c r="D69" s="743"/>
      <c r="E69" s="86"/>
      <c r="F69" s="86"/>
      <c r="G69" s="743"/>
      <c r="H69" s="743"/>
      <c r="I69" s="743"/>
      <c r="J69" s="764"/>
      <c r="K69" s="743"/>
      <c r="L69" s="743"/>
      <c r="M69" s="743"/>
      <c r="N69" s="743"/>
      <c r="O69" s="743"/>
      <c r="P69" s="743"/>
      <c r="Q69" s="743"/>
      <c r="R69" s="743"/>
      <c r="S69" s="743"/>
      <c r="T69" s="743"/>
      <c r="U69" s="743"/>
      <c r="V69" s="743"/>
      <c r="W69" s="743"/>
      <c r="X69" s="743"/>
      <c r="Y69" s="743"/>
      <c r="Z69" s="743"/>
      <c r="AA69" s="743"/>
      <c r="AB69" s="743"/>
      <c r="AC69" s="743"/>
      <c r="AD69" s="743"/>
      <c r="AE69" s="743"/>
      <c r="AF69" s="743"/>
      <c r="AG69" s="72">
        <f t="shared" si="31"/>
        <v>5</v>
      </c>
      <c r="AH69" s="743"/>
      <c r="AI69" s="743"/>
      <c r="AJ69" s="743"/>
      <c r="AK69" s="73">
        <v>2</v>
      </c>
      <c r="AL69" s="143" t="s">
        <v>471</v>
      </c>
      <c r="AM69" s="134" t="s">
        <v>283</v>
      </c>
      <c r="AN69" s="134">
        <f t="shared" si="16"/>
        <v>15</v>
      </c>
      <c r="AO69" s="134" t="s">
        <v>282</v>
      </c>
      <c r="AP69" s="134">
        <f t="shared" si="17"/>
        <v>15</v>
      </c>
      <c r="AQ69" s="134" t="s">
        <v>281</v>
      </c>
      <c r="AR69" s="134">
        <f t="shared" si="18"/>
        <v>15</v>
      </c>
      <c r="AS69" s="134" t="s">
        <v>280</v>
      </c>
      <c r="AT69" s="134">
        <f t="shared" si="19"/>
        <v>15</v>
      </c>
      <c r="AU69" s="134" t="s">
        <v>279</v>
      </c>
      <c r="AV69" s="134">
        <f t="shared" si="20"/>
        <v>15</v>
      </c>
      <c r="AW69" s="134" t="s">
        <v>278</v>
      </c>
      <c r="AX69" s="134">
        <f t="shared" si="21"/>
        <v>15</v>
      </c>
      <c r="AY69" s="134" t="s">
        <v>277</v>
      </c>
      <c r="AZ69" s="134">
        <f t="shared" si="22"/>
        <v>15</v>
      </c>
      <c r="BA69" s="145">
        <f t="shared" si="32"/>
        <v>105</v>
      </c>
      <c r="BB69" s="134" t="str">
        <f t="shared" si="33"/>
        <v>Fuerte</v>
      </c>
      <c r="BC69" s="134" t="s">
        <v>276</v>
      </c>
      <c r="BD69" s="134">
        <f t="shared" si="34"/>
        <v>100</v>
      </c>
      <c r="BE69" s="146" t="str">
        <f t="shared" si="35"/>
        <v>Fuerte</v>
      </c>
      <c r="BF69" s="743"/>
      <c r="BG69" s="743"/>
      <c r="BH69" s="743"/>
      <c r="BI69" s="743"/>
      <c r="BJ69" s="743"/>
      <c r="BK69" s="743"/>
      <c r="BL69" s="743"/>
      <c r="BM69" s="743"/>
      <c r="BN69" s="77" t="s">
        <v>314</v>
      </c>
      <c r="BO69" s="217" t="s">
        <v>470</v>
      </c>
      <c r="BP69" s="78"/>
      <c r="BQ69" s="78" t="s">
        <v>409</v>
      </c>
      <c r="BR69" s="78" t="s">
        <v>469</v>
      </c>
      <c r="BS69" s="78" t="s">
        <v>394</v>
      </c>
      <c r="BT69" s="78" t="s">
        <v>393</v>
      </c>
      <c r="BU69" s="216">
        <v>45381</v>
      </c>
      <c r="BV69" s="216">
        <v>45656</v>
      </c>
      <c r="BW69" s="89"/>
      <c r="BX69" s="73"/>
      <c r="BY69" s="87"/>
      <c r="BZ69" s="87"/>
      <c r="CA69" s="87"/>
      <c r="CB69" s="87"/>
      <c r="CC69" s="87"/>
      <c r="CD69" s="87"/>
      <c r="CE69" s="87"/>
      <c r="CF69" s="87"/>
      <c r="CG69" s="87"/>
      <c r="CH69" s="87"/>
      <c r="CI69" s="87"/>
      <c r="CJ69" s="87"/>
      <c r="CK69" s="87"/>
      <c r="CL69" s="87"/>
      <c r="CM69" s="87"/>
      <c r="CN69" s="87"/>
      <c r="CO69" s="87"/>
      <c r="CP69" s="87"/>
      <c r="CQ69" s="87"/>
      <c r="CR69" s="87"/>
    </row>
    <row r="70" spans="1:96" ht="114">
      <c r="A70" s="759">
        <v>16</v>
      </c>
      <c r="B70" s="759" t="s">
        <v>468</v>
      </c>
      <c r="C70" s="759" t="s">
        <v>467</v>
      </c>
      <c r="D70" s="759" t="s">
        <v>466</v>
      </c>
      <c r="E70" s="218" t="s">
        <v>465</v>
      </c>
      <c r="F70" s="218" t="s">
        <v>464</v>
      </c>
      <c r="G70" s="759" t="s">
        <v>463</v>
      </c>
      <c r="H70" s="759" t="s">
        <v>317</v>
      </c>
      <c r="I70" s="130" t="s">
        <v>301</v>
      </c>
      <c r="J70" s="759">
        <v>2</v>
      </c>
      <c r="K70" s="780" t="str">
        <f>IF(J70&lt;=0,"",IF(J70=1,"Rara vez",IF(J70=2,"Improbable",IF(J70=3,"Posible",IF(J70=4,"Probable",IF(J70=5,"Casi Seguro"))))))</f>
        <v>Improbable</v>
      </c>
      <c r="L70" s="782">
        <v>0.8</v>
      </c>
      <c r="M70" s="888" t="s">
        <v>285</v>
      </c>
      <c r="N70" s="888" t="s">
        <v>285</v>
      </c>
      <c r="O70" s="888" t="s">
        <v>285</v>
      </c>
      <c r="P70" s="888" t="s">
        <v>285</v>
      </c>
      <c r="Q70" s="888" t="s">
        <v>285</v>
      </c>
      <c r="R70" s="888" t="s">
        <v>285</v>
      </c>
      <c r="S70" s="888" t="s">
        <v>285</v>
      </c>
      <c r="T70" s="888" t="s">
        <v>285</v>
      </c>
      <c r="U70" s="888" t="s">
        <v>285</v>
      </c>
      <c r="V70" s="888" t="s">
        <v>286</v>
      </c>
      <c r="W70" s="888" t="s">
        <v>286</v>
      </c>
      <c r="X70" s="888" t="s">
        <v>286</v>
      </c>
      <c r="Y70" s="888" t="s">
        <v>286</v>
      </c>
      <c r="Z70" s="888" t="s">
        <v>286</v>
      </c>
      <c r="AA70" s="888" t="s">
        <v>285</v>
      </c>
      <c r="AB70" s="888" t="s">
        <v>285</v>
      </c>
      <c r="AC70" s="888" t="s">
        <v>285</v>
      </c>
      <c r="AD70" s="888" t="s">
        <v>285</v>
      </c>
      <c r="AE70" s="888" t="s">
        <v>285</v>
      </c>
      <c r="AF70" s="801">
        <f>IF(AB70="Si","19",COUNTIF(M70:AE71,"si"))</f>
        <v>5</v>
      </c>
      <c r="AG70" s="72">
        <f>VALUE(IF(AF70&lt;=5,5,IF(AND(AF70&gt;5,AF70&lt;=11),10,IF(AF707&gt;11,20,0))))</f>
        <v>5</v>
      </c>
      <c r="AH70" s="780" t="str">
        <f>IF(AG70=5,"Moderado",IF(AG70=10,"Mayor",IF(AG70=20,"Catastrófico",0)))</f>
        <v>Moderado</v>
      </c>
      <c r="AI70" s="782">
        <v>0.6</v>
      </c>
      <c r="AJ70" s="780" t="str">
        <f>IF(OR(AND(K70="Rara vez",AH70="Moderado"),AND(K70="Improbable",AH70="Moderado")),"Moderado",IF(OR(AND(K70="Rara vez",AH70="Mayor"),AND(K70="Improbable",AH70="Mayor"),AND(K70="Posible",AH70="Moderado"),AND(K70="Probable",AH70="Moderado")),"Alta",IF(OR(AND(K70="Rara vez",AH70="Catastrófico"),AND(K70="Improbable",AH70="Catastrófico"),AND(K70="Posible",AH70="Catastrófico"),AND(K70="Probable",AH70="Catastrófico"),AND(K70="Casi seguro",AH70="Catastrófico"),AND(K70="Posible",AH70="Moderado"),AND(K70="Probable",AH70="Moderado"),AND(K70="Casi seguro",AH70="Moderado"),AND(K70="Posible",AH70="Mayor"),AND(K70="Probable",AH70="Mayor"),AND(K70="Casi seguro",AH70="Mayor")),"Extremo",)))</f>
        <v>Moderado</v>
      </c>
      <c r="AK70" s="73">
        <v>1</v>
      </c>
      <c r="AL70" s="219" t="s">
        <v>462</v>
      </c>
      <c r="AM70" s="134" t="s">
        <v>283</v>
      </c>
      <c r="AN70" s="134">
        <f t="shared" si="16"/>
        <v>15</v>
      </c>
      <c r="AO70" s="134" t="s">
        <v>282</v>
      </c>
      <c r="AP70" s="134">
        <f t="shared" si="17"/>
        <v>15</v>
      </c>
      <c r="AQ70" s="134" t="s">
        <v>281</v>
      </c>
      <c r="AR70" s="134">
        <f t="shared" si="18"/>
        <v>15</v>
      </c>
      <c r="AS70" s="134" t="s">
        <v>315</v>
      </c>
      <c r="AT70" s="134">
        <f t="shared" si="19"/>
        <v>10</v>
      </c>
      <c r="AU70" s="134" t="s">
        <v>279</v>
      </c>
      <c r="AV70" s="134">
        <f t="shared" si="20"/>
        <v>15</v>
      </c>
      <c r="AW70" s="134" t="s">
        <v>278</v>
      </c>
      <c r="AX70" s="134">
        <f t="shared" si="21"/>
        <v>15</v>
      </c>
      <c r="AY70" s="134" t="s">
        <v>277</v>
      </c>
      <c r="AZ70" s="134">
        <f t="shared" si="22"/>
        <v>15</v>
      </c>
      <c r="BA70" s="145">
        <f t="shared" si="32"/>
        <v>100</v>
      </c>
      <c r="BB70" s="134" t="str">
        <f t="shared" si="33"/>
        <v>Fuerte</v>
      </c>
      <c r="BC70" s="134" t="s">
        <v>457</v>
      </c>
      <c r="BD70" s="134">
        <f t="shared" si="34"/>
        <v>0</v>
      </c>
      <c r="BE70" s="146" t="str">
        <f t="shared" si="35"/>
        <v>Débil</v>
      </c>
      <c r="BF70" s="744">
        <f>AVERAGE(BD70:BD71)</f>
        <v>0</v>
      </c>
      <c r="BG70" s="744" t="str">
        <f>IF(BF70=100,"Fuerte",IF(AND(BF70&lt;=99, BF70&gt;=50),"Moderado",IF(BF70&lt;50,"Débil")))</f>
        <v>Débil</v>
      </c>
      <c r="BH70" s="741">
        <f t="shared" ref="BH70" si="36">IF(BG70="Fuerte",(J70-2),IF(BG70="Moderado",(J70-1), IF(BG70="Débil",((J70-0)))))</f>
        <v>2</v>
      </c>
      <c r="BI70" s="741" t="str">
        <f>IF(BH70&lt;=0,"Rara vez",IF(BH70=1,"Rara vez",IF(BH70=2,"Improbable",IF(BH70=3,"Posible",IF(BH70=4,"Probable",IF(BH70=5,"Casi Seguro"))))))</f>
        <v>Improbable</v>
      </c>
      <c r="BJ70" s="782">
        <f>IF(BI70="","",IF(BI70="Rara vez",0.2,IF(BI70="Improbable",0.4,IF(BI70="Posible",0.6,IF(BI70="Probable",0.8,IF(BI70="Casi seguro",1,))))))</f>
        <v>0.4</v>
      </c>
      <c r="BK70" s="741" t="str">
        <f>IFERROR(IF(AG70=5,"Moderado",IF(AG70=10,"Mayor",IF(AG70=20,"Catastrófico",0))),"")</f>
        <v>Moderado</v>
      </c>
      <c r="BL70" s="782">
        <f>IF(AH70="","",IF(AH70="Moderado",0.6,IF(AH70="Mayor",0.8,IF(AH70="Catastrófico",1,))))</f>
        <v>0.6</v>
      </c>
      <c r="BM70" s="741" t="str">
        <f>IF(OR(AND(KBJ70="Rara vez",BK70="Moderado"),AND(BI70="Improbable",BK70="Moderado")),"Moderado",IF(OR(AND(BI70="Rara vez",BK70="Mayor"),AND(BI70="Improbable",BK70="Mayor"),AND(BI70="Posible",BK70="Moderado"),AND(BI70="Probable",BK70="Moderado")),"Alta",IF(OR(AND(BI70="Rara vez",BK70="Catastrófico"),AND(BI70="Improbable",BK70="Catastrófico"),AND(BI70="Posible",BK70="Catastrófico"),AND(BI70="Probable",BK70="Catastrófico"),AND(BI70="Casi seguro",BK70="Catastrófico"),AND(BI70="Posible",BK70="Moderado"),AND(BI70="Probable",BK70="Moderado"),AND(BI70="Casi seguro",BK70="Moderado"),AND(BI70="Posible",BK70="Mayor"),AND(BI70="Probable",BK70="Mayor"),AND(BI70="Casi seguro",BK70="Mayor")),"Extremo",)))</f>
        <v>Moderado</v>
      </c>
      <c r="BN70" s="137" t="s">
        <v>314</v>
      </c>
      <c r="BO70" s="177" t="s">
        <v>461</v>
      </c>
      <c r="BP70" s="220" t="s">
        <v>902</v>
      </c>
      <c r="BQ70" s="221" t="s">
        <v>903</v>
      </c>
      <c r="BR70" s="221" t="s">
        <v>904</v>
      </c>
      <c r="BS70" s="221" t="s">
        <v>905</v>
      </c>
      <c r="BT70" s="221" t="s">
        <v>906</v>
      </c>
      <c r="BU70" s="222">
        <v>45444</v>
      </c>
      <c r="BV70" s="222">
        <v>45656</v>
      </c>
      <c r="BW70" s="91">
        <v>4785</v>
      </c>
      <c r="BX70" s="73"/>
      <c r="BY70" s="87"/>
      <c r="BZ70" s="87"/>
      <c r="CA70" s="87"/>
      <c r="CB70" s="87"/>
      <c r="CC70" s="87"/>
      <c r="CD70" s="87"/>
      <c r="CE70" s="87"/>
      <c r="CF70" s="87"/>
      <c r="CG70" s="87"/>
      <c r="CH70" s="87"/>
      <c r="CI70" s="87"/>
      <c r="CJ70" s="87"/>
      <c r="CK70" s="87"/>
      <c r="CL70" s="87"/>
      <c r="CM70" s="87"/>
      <c r="CN70" s="87"/>
      <c r="CO70" s="87"/>
      <c r="CP70" s="87"/>
      <c r="CQ70" s="87"/>
      <c r="CR70" s="87"/>
    </row>
    <row r="71" spans="1:96" ht="129.6" customHeight="1">
      <c r="A71" s="743"/>
      <c r="B71" s="743"/>
      <c r="C71" s="743"/>
      <c r="D71" s="743"/>
      <c r="E71" s="218" t="s">
        <v>460</v>
      </c>
      <c r="F71" s="218" t="s">
        <v>459</v>
      </c>
      <c r="G71" s="743"/>
      <c r="H71" s="743"/>
      <c r="I71" s="130" t="s">
        <v>295</v>
      </c>
      <c r="J71" s="764"/>
      <c r="K71" s="743"/>
      <c r="L71" s="743"/>
      <c r="M71" s="889"/>
      <c r="N71" s="889"/>
      <c r="O71" s="889"/>
      <c r="P71" s="889"/>
      <c r="Q71" s="889"/>
      <c r="R71" s="889"/>
      <c r="S71" s="889"/>
      <c r="T71" s="889"/>
      <c r="U71" s="889"/>
      <c r="V71" s="889"/>
      <c r="W71" s="889"/>
      <c r="X71" s="889"/>
      <c r="Y71" s="889"/>
      <c r="Z71" s="889"/>
      <c r="AA71" s="889"/>
      <c r="AB71" s="889"/>
      <c r="AC71" s="889"/>
      <c r="AD71" s="889"/>
      <c r="AE71" s="889"/>
      <c r="AF71" s="743"/>
      <c r="AG71" s="72">
        <v>5</v>
      </c>
      <c r="AH71" s="743"/>
      <c r="AI71" s="743"/>
      <c r="AJ71" s="743"/>
      <c r="AK71" s="73">
        <v>2</v>
      </c>
      <c r="AL71" s="219" t="s">
        <v>458</v>
      </c>
      <c r="AM71" s="134" t="s">
        <v>283</v>
      </c>
      <c r="AN71" s="134">
        <f t="shared" si="16"/>
        <v>15</v>
      </c>
      <c r="AO71" s="134" t="s">
        <v>282</v>
      </c>
      <c r="AP71" s="134">
        <f t="shared" si="17"/>
        <v>15</v>
      </c>
      <c r="AQ71" s="134" t="s">
        <v>281</v>
      </c>
      <c r="AR71" s="134">
        <f t="shared" si="18"/>
        <v>15</v>
      </c>
      <c r="AS71" s="134" t="s">
        <v>280</v>
      </c>
      <c r="AT71" s="134">
        <f t="shared" si="19"/>
        <v>15</v>
      </c>
      <c r="AU71" s="134" t="s">
        <v>279</v>
      </c>
      <c r="AV71" s="134">
        <f t="shared" si="20"/>
        <v>15</v>
      </c>
      <c r="AW71" s="134" t="s">
        <v>278</v>
      </c>
      <c r="AX71" s="134">
        <f t="shared" si="21"/>
        <v>15</v>
      </c>
      <c r="AY71" s="134" t="s">
        <v>277</v>
      </c>
      <c r="AZ71" s="134">
        <f t="shared" si="22"/>
        <v>15</v>
      </c>
      <c r="BA71" s="145">
        <f t="shared" si="32"/>
        <v>105</v>
      </c>
      <c r="BB71" s="134" t="str">
        <f t="shared" si="33"/>
        <v>Fuerte</v>
      </c>
      <c r="BC71" s="134" t="s">
        <v>457</v>
      </c>
      <c r="BD71" s="134">
        <f t="shared" si="34"/>
        <v>0</v>
      </c>
      <c r="BE71" s="146" t="str">
        <f t="shared" si="35"/>
        <v>Débil</v>
      </c>
      <c r="BF71" s="743"/>
      <c r="BG71" s="743"/>
      <c r="BH71" s="743"/>
      <c r="BI71" s="743"/>
      <c r="BJ71" s="743"/>
      <c r="BK71" s="743"/>
      <c r="BL71" s="743"/>
      <c r="BM71" s="743"/>
      <c r="BN71" s="137" t="s">
        <v>314</v>
      </c>
      <c r="BO71" s="177" t="s">
        <v>456</v>
      </c>
      <c r="BP71" s="220" t="s">
        <v>907</v>
      </c>
      <c r="BQ71" s="221" t="s">
        <v>908</v>
      </c>
      <c r="BR71" s="221" t="s">
        <v>909</v>
      </c>
      <c r="BS71" s="221" t="s">
        <v>910</v>
      </c>
      <c r="BT71" s="221" t="s">
        <v>911</v>
      </c>
      <c r="BU71" s="222">
        <v>45444</v>
      </c>
      <c r="BV71" s="222">
        <v>45656</v>
      </c>
      <c r="BW71" s="91">
        <v>4785</v>
      </c>
      <c r="BX71" s="73"/>
      <c r="BY71" s="87"/>
      <c r="BZ71" s="87"/>
      <c r="CA71" s="87"/>
      <c r="CB71" s="87"/>
      <c r="CC71" s="87"/>
      <c r="CD71" s="87"/>
      <c r="CE71" s="87"/>
      <c r="CF71" s="87"/>
      <c r="CG71" s="87"/>
      <c r="CH71" s="87"/>
      <c r="CI71" s="87"/>
      <c r="CJ71" s="87"/>
      <c r="CK71" s="87"/>
      <c r="CL71" s="87"/>
      <c r="CM71" s="87"/>
      <c r="CN71" s="87"/>
      <c r="CO71" s="87"/>
      <c r="CP71" s="87"/>
      <c r="CQ71" s="87"/>
      <c r="CR71" s="87"/>
    </row>
    <row r="72" spans="1:96" ht="78.75" customHeight="1">
      <c r="A72" s="743"/>
      <c r="B72" s="743"/>
      <c r="C72" s="743"/>
      <c r="D72" s="743"/>
      <c r="E72" s="86"/>
      <c r="F72" s="86"/>
      <c r="G72" s="743"/>
      <c r="H72" s="743"/>
      <c r="I72" s="130" t="s">
        <v>309</v>
      </c>
      <c r="J72" s="764"/>
      <c r="K72" s="743"/>
      <c r="L72" s="743"/>
      <c r="M72" s="889"/>
      <c r="N72" s="889"/>
      <c r="O72" s="889"/>
      <c r="P72" s="889"/>
      <c r="Q72" s="889"/>
      <c r="R72" s="889"/>
      <c r="S72" s="889"/>
      <c r="T72" s="889"/>
      <c r="U72" s="889"/>
      <c r="V72" s="889"/>
      <c r="W72" s="889"/>
      <c r="X72" s="889"/>
      <c r="Y72" s="889"/>
      <c r="Z72" s="889"/>
      <c r="AA72" s="889"/>
      <c r="AB72" s="889"/>
      <c r="AC72" s="889"/>
      <c r="AD72" s="889"/>
      <c r="AE72" s="889"/>
      <c r="AF72" s="743"/>
      <c r="AG72" s="72">
        <v>5</v>
      </c>
      <c r="AH72" s="743"/>
      <c r="AI72" s="743"/>
      <c r="AJ72" s="743"/>
      <c r="AK72" s="73">
        <v>3</v>
      </c>
      <c r="AL72" s="90" t="s">
        <v>453</v>
      </c>
      <c r="AM72" s="134"/>
      <c r="AN72" s="134" t="str">
        <f t="shared" si="16"/>
        <v/>
      </c>
      <c r="AO72" s="134"/>
      <c r="AP72" s="134" t="str">
        <f t="shared" si="17"/>
        <v/>
      </c>
      <c r="AQ72" s="134"/>
      <c r="AR72" s="134" t="str">
        <f t="shared" si="18"/>
        <v/>
      </c>
      <c r="AS72" s="134"/>
      <c r="AT72" s="134" t="str">
        <f t="shared" si="19"/>
        <v/>
      </c>
      <c r="AU72" s="134"/>
      <c r="AV72" s="134" t="str">
        <f t="shared" si="20"/>
        <v/>
      </c>
      <c r="AW72" s="134"/>
      <c r="AX72" s="134" t="str">
        <f t="shared" si="21"/>
        <v/>
      </c>
      <c r="AY72" s="134"/>
      <c r="AZ72" s="134" t="str">
        <f t="shared" si="22"/>
        <v/>
      </c>
      <c r="BA72" s="145"/>
      <c r="BB72" s="134"/>
      <c r="BC72" s="134"/>
      <c r="BD72" s="134"/>
      <c r="BE72" s="146"/>
      <c r="BF72" s="743"/>
      <c r="BG72" s="743"/>
      <c r="BH72" s="743"/>
      <c r="BI72" s="743"/>
      <c r="BJ72" s="743"/>
      <c r="BK72" s="743"/>
      <c r="BL72" s="743"/>
      <c r="BM72" s="743"/>
      <c r="BN72" s="146" t="s">
        <v>314</v>
      </c>
      <c r="BO72" s="223" t="s">
        <v>455</v>
      </c>
      <c r="BP72" s="224" t="s">
        <v>452</v>
      </c>
      <c r="BQ72" s="221" t="s">
        <v>908</v>
      </c>
      <c r="BR72" s="221" t="s">
        <v>909</v>
      </c>
      <c r="BS72" s="221" t="s">
        <v>910</v>
      </c>
      <c r="BT72" s="221" t="s">
        <v>911</v>
      </c>
      <c r="BU72" s="222">
        <v>45503</v>
      </c>
      <c r="BV72" s="222">
        <v>45656</v>
      </c>
      <c r="BW72" s="91">
        <v>4785</v>
      </c>
      <c r="BX72" s="73"/>
      <c r="BY72" s="87"/>
      <c r="BZ72" s="87"/>
      <c r="CA72" s="87"/>
      <c r="CB72" s="87"/>
      <c r="CC72" s="87"/>
      <c r="CD72" s="87"/>
      <c r="CE72" s="87"/>
      <c r="CF72" s="87"/>
      <c r="CG72" s="87"/>
      <c r="CH72" s="87"/>
      <c r="CI72" s="87"/>
      <c r="CJ72" s="87"/>
      <c r="CK72" s="87"/>
      <c r="CL72" s="87"/>
      <c r="CM72" s="87"/>
      <c r="CN72" s="87"/>
      <c r="CO72" s="87"/>
      <c r="CP72" s="87"/>
      <c r="CQ72" s="87"/>
      <c r="CR72" s="87"/>
    </row>
    <row r="73" spans="1:96" ht="78.75" customHeight="1">
      <c r="A73" s="743"/>
      <c r="B73" s="743"/>
      <c r="C73" s="743"/>
      <c r="D73" s="743"/>
      <c r="E73" s="86"/>
      <c r="F73" s="86"/>
      <c r="G73" s="743"/>
      <c r="H73" s="743"/>
      <c r="I73" s="225" t="s">
        <v>296</v>
      </c>
      <c r="J73" s="764"/>
      <c r="K73" s="743"/>
      <c r="L73" s="743"/>
      <c r="M73" s="889"/>
      <c r="N73" s="889"/>
      <c r="O73" s="889"/>
      <c r="P73" s="889"/>
      <c r="Q73" s="889"/>
      <c r="R73" s="889"/>
      <c r="S73" s="889"/>
      <c r="T73" s="889"/>
      <c r="U73" s="889"/>
      <c r="V73" s="889"/>
      <c r="W73" s="889"/>
      <c r="X73" s="889"/>
      <c r="Y73" s="889"/>
      <c r="Z73" s="889"/>
      <c r="AA73" s="889"/>
      <c r="AB73" s="889"/>
      <c r="AC73" s="889"/>
      <c r="AD73" s="889"/>
      <c r="AE73" s="889"/>
      <c r="AF73" s="743"/>
      <c r="AG73" s="72"/>
      <c r="AH73" s="743"/>
      <c r="AI73" s="743"/>
      <c r="AJ73" s="743"/>
      <c r="AK73" s="73"/>
      <c r="AL73" s="226" t="s">
        <v>308</v>
      </c>
      <c r="AM73" s="134"/>
      <c r="AN73" s="134"/>
      <c r="AO73" s="134"/>
      <c r="AP73" s="134"/>
      <c r="AQ73" s="134"/>
      <c r="AR73" s="134"/>
      <c r="AS73" s="134"/>
      <c r="AT73" s="134"/>
      <c r="AU73" s="134"/>
      <c r="AV73" s="134"/>
      <c r="AW73" s="134"/>
      <c r="AX73" s="134"/>
      <c r="AY73" s="134"/>
      <c r="AZ73" s="134"/>
      <c r="BA73" s="145"/>
      <c r="BB73" s="134"/>
      <c r="BC73" s="134"/>
      <c r="BD73" s="134"/>
      <c r="BE73" s="146"/>
      <c r="BF73" s="743"/>
      <c r="BG73" s="743"/>
      <c r="BH73" s="743"/>
      <c r="BI73" s="743"/>
      <c r="BJ73" s="743"/>
      <c r="BK73" s="743"/>
      <c r="BL73" s="743"/>
      <c r="BM73" s="743"/>
      <c r="BN73" s="146" t="s">
        <v>314</v>
      </c>
      <c r="BO73" s="223" t="s">
        <v>454</v>
      </c>
      <c r="BP73" s="224" t="s">
        <v>912</v>
      </c>
      <c r="BQ73" s="227" t="s">
        <v>913</v>
      </c>
      <c r="BR73" s="227" t="s">
        <v>914</v>
      </c>
      <c r="BS73" s="227" t="s">
        <v>915</v>
      </c>
      <c r="BT73" s="227" t="s">
        <v>916</v>
      </c>
      <c r="BU73" s="222">
        <v>45444</v>
      </c>
      <c r="BV73" s="222">
        <v>45656</v>
      </c>
      <c r="BW73" s="91">
        <v>4785</v>
      </c>
      <c r="BX73" s="73"/>
      <c r="BY73" s="87"/>
      <c r="BZ73" s="87"/>
      <c r="CA73" s="87"/>
      <c r="CB73" s="87"/>
      <c r="CC73" s="87"/>
      <c r="CD73" s="87"/>
      <c r="CE73" s="87"/>
      <c r="CF73" s="87"/>
      <c r="CG73" s="87"/>
      <c r="CH73" s="87"/>
      <c r="CI73" s="87"/>
      <c r="CJ73" s="87"/>
      <c r="CK73" s="87"/>
      <c r="CL73" s="87"/>
      <c r="CM73" s="87"/>
      <c r="CN73" s="87"/>
      <c r="CO73" s="87"/>
      <c r="CP73" s="87"/>
      <c r="CQ73" s="87"/>
      <c r="CR73" s="87"/>
    </row>
    <row r="74" spans="1:96" ht="78.75" customHeight="1">
      <c r="A74" s="743"/>
      <c r="B74" s="743"/>
      <c r="C74" s="743"/>
      <c r="D74" s="743"/>
      <c r="E74" s="86"/>
      <c r="F74" s="86"/>
      <c r="G74" s="743"/>
      <c r="H74" s="743"/>
      <c r="I74" s="130"/>
      <c r="J74" s="764"/>
      <c r="K74" s="743"/>
      <c r="L74" s="743"/>
      <c r="M74" s="889"/>
      <c r="N74" s="889"/>
      <c r="O74" s="889"/>
      <c r="P74" s="889"/>
      <c r="Q74" s="889"/>
      <c r="R74" s="889"/>
      <c r="S74" s="889"/>
      <c r="T74" s="889"/>
      <c r="U74" s="889"/>
      <c r="V74" s="889"/>
      <c r="W74" s="889"/>
      <c r="X74" s="889"/>
      <c r="Y74" s="889"/>
      <c r="Z74" s="889"/>
      <c r="AA74" s="889"/>
      <c r="AB74" s="889"/>
      <c r="AC74" s="889"/>
      <c r="AD74" s="889"/>
      <c r="AE74" s="889"/>
      <c r="AF74" s="743"/>
      <c r="AG74" s="72">
        <v>5</v>
      </c>
      <c r="AH74" s="743"/>
      <c r="AI74" s="743"/>
      <c r="AJ74" s="743"/>
      <c r="AK74" s="73">
        <v>4</v>
      </c>
      <c r="AL74" s="90" t="s">
        <v>453</v>
      </c>
      <c r="AM74" s="134"/>
      <c r="AN74" s="134" t="str">
        <f t="shared" si="16"/>
        <v/>
      </c>
      <c r="AO74" s="134"/>
      <c r="AP74" s="134" t="str">
        <f t="shared" si="17"/>
        <v/>
      </c>
      <c r="AQ74" s="134"/>
      <c r="AR74" s="134" t="str">
        <f t="shared" si="18"/>
        <v/>
      </c>
      <c r="AS74" s="134"/>
      <c r="AT74" s="134" t="str">
        <f t="shared" si="19"/>
        <v/>
      </c>
      <c r="AU74" s="134"/>
      <c r="AV74" s="134" t="str">
        <f t="shared" si="20"/>
        <v/>
      </c>
      <c r="AW74" s="134"/>
      <c r="AX74" s="134" t="str">
        <f t="shared" si="21"/>
        <v/>
      </c>
      <c r="AY74" s="134"/>
      <c r="AZ74" s="134" t="str">
        <f t="shared" si="22"/>
        <v/>
      </c>
      <c r="BA74" s="145"/>
      <c r="BB74" s="134"/>
      <c r="BC74" s="134"/>
      <c r="BD74" s="134"/>
      <c r="BE74" s="146"/>
      <c r="BF74" s="743"/>
      <c r="BG74" s="743"/>
      <c r="BH74" s="743"/>
      <c r="BI74" s="743"/>
      <c r="BJ74" s="743"/>
      <c r="BK74" s="743"/>
      <c r="BL74" s="743"/>
      <c r="BM74" s="743"/>
      <c r="BN74" s="146" t="s">
        <v>314</v>
      </c>
      <c r="BO74" s="223" t="s">
        <v>452</v>
      </c>
      <c r="BP74" s="228"/>
      <c r="BQ74" s="228" t="s">
        <v>449</v>
      </c>
      <c r="BR74" s="228" t="s">
        <v>451</v>
      </c>
      <c r="BS74" s="228" t="s">
        <v>450</v>
      </c>
      <c r="BT74" s="228" t="s">
        <v>449</v>
      </c>
      <c r="BU74" s="229">
        <v>45292</v>
      </c>
      <c r="BV74" s="229" t="s">
        <v>448</v>
      </c>
      <c r="BW74" s="230"/>
      <c r="BX74" s="73"/>
      <c r="BY74" s="87"/>
      <c r="BZ74" s="87"/>
      <c r="CA74" s="87"/>
      <c r="CB74" s="87"/>
      <c r="CC74" s="87"/>
      <c r="CD74" s="87"/>
      <c r="CE74" s="87"/>
      <c r="CF74" s="87"/>
      <c r="CG74" s="87"/>
      <c r="CH74" s="87"/>
      <c r="CI74" s="87"/>
      <c r="CJ74" s="87"/>
      <c r="CK74" s="87"/>
      <c r="CL74" s="87"/>
      <c r="CM74" s="87"/>
      <c r="CN74" s="87"/>
      <c r="CO74" s="87"/>
      <c r="CP74" s="87"/>
      <c r="CQ74" s="87"/>
      <c r="CR74" s="87"/>
    </row>
    <row r="75" spans="1:96" ht="396">
      <c r="A75" s="89">
        <v>17</v>
      </c>
      <c r="B75" s="89" t="s">
        <v>443</v>
      </c>
      <c r="C75" s="89" t="s">
        <v>442</v>
      </c>
      <c r="D75" s="89" t="s">
        <v>441</v>
      </c>
      <c r="E75" s="86" t="s">
        <v>447</v>
      </c>
      <c r="F75" s="86" t="s">
        <v>446</v>
      </c>
      <c r="G75" s="89" t="s">
        <v>445</v>
      </c>
      <c r="H75" s="89" t="s">
        <v>317</v>
      </c>
      <c r="I75" s="89" t="s">
        <v>301</v>
      </c>
      <c r="J75" s="89">
        <v>4</v>
      </c>
      <c r="K75" s="231" t="s">
        <v>437</v>
      </c>
      <c r="L75" s="232">
        <v>0.8</v>
      </c>
      <c r="M75" s="232" t="s">
        <v>286</v>
      </c>
      <c r="N75" s="232" t="s">
        <v>285</v>
      </c>
      <c r="O75" s="232" t="s">
        <v>286</v>
      </c>
      <c r="P75" s="232" t="s">
        <v>285</v>
      </c>
      <c r="Q75" s="232" t="s">
        <v>285</v>
      </c>
      <c r="R75" s="232" t="s">
        <v>286</v>
      </c>
      <c r="S75" s="232" t="s">
        <v>285</v>
      </c>
      <c r="T75" s="232" t="s">
        <v>285</v>
      </c>
      <c r="U75" s="232" t="s">
        <v>285</v>
      </c>
      <c r="V75" s="232" t="s">
        <v>286</v>
      </c>
      <c r="W75" s="232" t="s">
        <v>286</v>
      </c>
      <c r="X75" s="232" t="s">
        <v>286</v>
      </c>
      <c r="Y75" s="232" t="s">
        <v>286</v>
      </c>
      <c r="Z75" s="232" t="s">
        <v>286</v>
      </c>
      <c r="AA75" s="232" t="s">
        <v>285</v>
      </c>
      <c r="AB75" s="232" t="s">
        <v>285</v>
      </c>
      <c r="AC75" s="232" t="s">
        <v>285</v>
      </c>
      <c r="AD75" s="232" t="s">
        <v>285</v>
      </c>
      <c r="AE75" s="232" t="s">
        <v>285</v>
      </c>
      <c r="AF75" s="233">
        <f>IF(AB75="Si","19",COUNTIF(M75:AE75,"si"))</f>
        <v>8</v>
      </c>
      <c r="AG75" s="72">
        <f>VALUE(IF(AF75&lt;=5,5,IF(AND(AF75&gt;5,AF75&lt;=11),10,IF(AF75&gt;11,20,0))))</f>
        <v>10</v>
      </c>
      <c r="AH75" s="231" t="str">
        <f>IF(AG75=5,"Moderado",IF(AG75=10,"Mayor",IF(AG75=20,"Catastrófico",0)))</f>
        <v>Mayor</v>
      </c>
      <c r="AI75" s="232">
        <v>0.6</v>
      </c>
      <c r="AJ75" s="231"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156">
        <v>1</v>
      </c>
      <c r="AL75" s="142" t="s">
        <v>444</v>
      </c>
      <c r="AM75" s="134" t="s">
        <v>283</v>
      </c>
      <c r="AN75" s="134">
        <f t="shared" si="16"/>
        <v>15</v>
      </c>
      <c r="AO75" s="134" t="s">
        <v>282</v>
      </c>
      <c r="AP75" s="134">
        <f t="shared" si="17"/>
        <v>15</v>
      </c>
      <c r="AQ75" s="134" t="s">
        <v>281</v>
      </c>
      <c r="AR75" s="134">
        <f t="shared" si="18"/>
        <v>15</v>
      </c>
      <c r="AS75" s="134" t="s">
        <v>280</v>
      </c>
      <c r="AT75" s="134">
        <f t="shared" si="19"/>
        <v>15</v>
      </c>
      <c r="AU75" s="134" t="s">
        <v>279</v>
      </c>
      <c r="AV75" s="134">
        <f t="shared" si="20"/>
        <v>15</v>
      </c>
      <c r="AW75" s="134" t="s">
        <v>278</v>
      </c>
      <c r="AX75" s="134">
        <f t="shared" si="21"/>
        <v>15</v>
      </c>
      <c r="AY75" s="134" t="s">
        <v>277</v>
      </c>
      <c r="AZ75" s="134">
        <f t="shared" si="22"/>
        <v>15</v>
      </c>
      <c r="BA75" s="145">
        <f t="shared" si="32"/>
        <v>105</v>
      </c>
      <c r="BB75" s="134" t="str">
        <f t="shared" si="33"/>
        <v>Fuerte</v>
      </c>
      <c r="BC75" s="134" t="s">
        <v>276</v>
      </c>
      <c r="BD75" s="134">
        <f t="shared" si="34"/>
        <v>100</v>
      </c>
      <c r="BE75" s="146" t="str">
        <f t="shared" si="35"/>
        <v>Fuerte</v>
      </c>
      <c r="BF75" s="146">
        <f>AVERAGE(BD75:BD75)</f>
        <v>100</v>
      </c>
      <c r="BG75" s="146" t="str">
        <f>IF(BF75=100,"Fuerte",IF(AND(BF75&lt;=99, BF75&gt;=50),"Moderado",IF(BF75&lt;50,"Débil")))</f>
        <v>Fuerte</v>
      </c>
      <c r="BH75" s="234">
        <f t="shared" ref="BH75:BH76" si="37">IF(BG75="Fuerte",(J75-2),IF(BG75="Moderado",(J75-1), IF(BG75="Débil",((J75-0)))))</f>
        <v>2</v>
      </c>
      <c r="BI75" s="234" t="str">
        <f>IF(BH75&lt;=0,"Rara vez",IF(BH75=1,"Rara vez",IF(BH75=2,"Improbable",IF(BH75=3,"Posible",IF(BH75=4,"Probable",IF(BH75=5,"Casi Seguro"))))))</f>
        <v>Improbable</v>
      </c>
      <c r="BJ75" s="232">
        <v>0.8</v>
      </c>
      <c r="BK75" s="234" t="str">
        <f>IFERROR(IF(AG75=5,"Moderado",IF(AG75=10,"Mayor",IF(AG75=20,"Catastrófico",0))),"")</f>
        <v>Mayor</v>
      </c>
      <c r="BL75" s="232">
        <f>IF(AH75="","",IF(AH75="Moderado",0.6,IF(AH75="Mayor",0.8,IF(AH75="Catastrófico",1,))))</f>
        <v>0.8</v>
      </c>
      <c r="BM75" s="234" t="str">
        <f>IF(OR(AND(KBJ75="Rara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Alta</v>
      </c>
      <c r="BN75" s="137" t="s">
        <v>314</v>
      </c>
      <c r="BO75" s="73"/>
      <c r="BP75" s="73"/>
      <c r="BQ75" s="73"/>
      <c r="BR75" s="73"/>
      <c r="BS75" s="73"/>
      <c r="BT75" s="73"/>
      <c r="BU75" s="149"/>
      <c r="BV75" s="149"/>
      <c r="BW75" s="235"/>
      <c r="BX75" s="73"/>
      <c r="BY75" s="87"/>
      <c r="BZ75" s="87"/>
      <c r="CA75" s="87"/>
      <c r="CB75" s="87"/>
      <c r="CC75" s="87"/>
      <c r="CD75" s="87"/>
      <c r="CE75" s="87"/>
      <c r="CF75" s="87"/>
      <c r="CG75" s="87"/>
      <c r="CH75" s="87"/>
      <c r="CI75" s="87"/>
      <c r="CJ75" s="87"/>
      <c r="CK75" s="87"/>
      <c r="CL75" s="87"/>
      <c r="CM75" s="87"/>
      <c r="CN75" s="87"/>
      <c r="CO75" s="87"/>
      <c r="CP75" s="87"/>
      <c r="CQ75" s="87"/>
      <c r="CR75" s="87"/>
    </row>
    <row r="76" spans="1:96" ht="396">
      <c r="A76" s="89">
        <v>18</v>
      </c>
      <c r="B76" s="89" t="s">
        <v>443</v>
      </c>
      <c r="C76" s="89" t="s">
        <v>442</v>
      </c>
      <c r="D76" s="89" t="s">
        <v>441</v>
      </c>
      <c r="E76" s="86" t="s">
        <v>440</v>
      </c>
      <c r="F76" s="86" t="s">
        <v>439</v>
      </c>
      <c r="G76" s="89" t="s">
        <v>438</v>
      </c>
      <c r="H76" s="89" t="s">
        <v>317</v>
      </c>
      <c r="I76" s="89" t="s">
        <v>301</v>
      </c>
      <c r="J76" s="89">
        <v>4</v>
      </c>
      <c r="K76" s="231" t="s">
        <v>437</v>
      </c>
      <c r="L76" s="232">
        <v>0.8</v>
      </c>
      <c r="M76" s="232" t="s">
        <v>286</v>
      </c>
      <c r="N76" s="232" t="s">
        <v>286</v>
      </c>
      <c r="O76" s="232" t="s">
        <v>286</v>
      </c>
      <c r="P76" s="232" t="s">
        <v>285</v>
      </c>
      <c r="Q76" s="232" t="s">
        <v>285</v>
      </c>
      <c r="R76" s="232" t="s">
        <v>286</v>
      </c>
      <c r="S76" s="232" t="s">
        <v>286</v>
      </c>
      <c r="T76" s="232" t="s">
        <v>285</v>
      </c>
      <c r="U76" s="232" t="s">
        <v>285</v>
      </c>
      <c r="V76" s="232" t="s">
        <v>285</v>
      </c>
      <c r="W76" s="232" t="s">
        <v>286</v>
      </c>
      <c r="X76" s="232" t="s">
        <v>286</v>
      </c>
      <c r="Y76" s="232" t="s">
        <v>286</v>
      </c>
      <c r="Z76" s="232" t="s">
        <v>285</v>
      </c>
      <c r="AA76" s="232" t="s">
        <v>286</v>
      </c>
      <c r="AB76" s="232" t="s">
        <v>285</v>
      </c>
      <c r="AC76" s="232" t="s">
        <v>285</v>
      </c>
      <c r="AD76" s="232" t="s">
        <v>285</v>
      </c>
      <c r="AE76" s="232" t="s">
        <v>285</v>
      </c>
      <c r="AF76" s="233">
        <f>IF(AB76="Si","19",COUNTIF(M76:AE76,"si"))</f>
        <v>9</v>
      </c>
      <c r="AG76" s="72">
        <f>VALUE(IF(AF76&lt;=5,5,IF(AND(AF76&gt;5,AF76&lt;=11),10,IF(AF76&gt;11,20,0))))</f>
        <v>10</v>
      </c>
      <c r="AH76" s="231" t="str">
        <f>IF(AG76=5,"Moderado",IF(AG76=10,"Mayor",IF(AG76=20,"Catastrófico",0)))</f>
        <v>Mayor</v>
      </c>
      <c r="AI76" s="232">
        <v>0.8</v>
      </c>
      <c r="AJ76" s="231" t="str">
        <f>IF(OR(AND(K76="Rara vez",AH76="Moderado"),AND(K76="Improbable",AH76="Moderado")),"Moderado",IF(OR(AND(K76="Rara vez",AH76="Mayor"),AND(K76="Improbable",AH76="Mayor"),AND(K76="Posible",AH76="Moderado"),AND(K76="Probable",AH76="Moderado")),"Alta",IF(OR(AND(K76="Rara vez",AH76="Catastrófico"),AND(K76="Improbable",AH76="Catastrófico"),AND(K76="Posible",AH76="Catastrófico"),AND(K76="Probable",AH76="Catastrófico"),AND(K76="Casi seguro",AH76="Catastrófico"),AND(K76="Posible",AH76="Moderado"),AND(K76="Probable",AH76="Moderado"),AND(K76="Casi seguro",AH76="Moderado"),AND(K76="Posible",AH76="Mayor"),AND(K76="Probable",AH76="Mayor"),AND(K76="Casi seguro",AH76="Mayor")),"Extremo",)))</f>
        <v>Extremo</v>
      </c>
      <c r="AK76" s="156">
        <v>1</v>
      </c>
      <c r="AL76" s="142" t="s">
        <v>436</v>
      </c>
      <c r="AM76" s="134" t="s">
        <v>283</v>
      </c>
      <c r="AN76" s="134">
        <f t="shared" si="16"/>
        <v>15</v>
      </c>
      <c r="AO76" s="134" t="s">
        <v>282</v>
      </c>
      <c r="AP76" s="134">
        <f t="shared" si="17"/>
        <v>15</v>
      </c>
      <c r="AQ76" s="134" t="s">
        <v>281</v>
      </c>
      <c r="AR76" s="134">
        <f t="shared" si="18"/>
        <v>15</v>
      </c>
      <c r="AS76" s="134" t="s">
        <v>280</v>
      </c>
      <c r="AT76" s="134">
        <f t="shared" si="19"/>
        <v>15</v>
      </c>
      <c r="AU76" s="134" t="s">
        <v>279</v>
      </c>
      <c r="AV76" s="134">
        <f t="shared" si="20"/>
        <v>15</v>
      </c>
      <c r="AW76" s="134" t="s">
        <v>278</v>
      </c>
      <c r="AX76" s="134">
        <f t="shared" si="21"/>
        <v>15</v>
      </c>
      <c r="AY76" s="134" t="s">
        <v>277</v>
      </c>
      <c r="AZ76" s="134">
        <f t="shared" si="22"/>
        <v>15</v>
      </c>
      <c r="BA76" s="145">
        <f t="shared" si="32"/>
        <v>105</v>
      </c>
      <c r="BB76" s="134" t="str">
        <f t="shared" si="33"/>
        <v>Fuerte</v>
      </c>
      <c r="BC76" s="134" t="s">
        <v>276</v>
      </c>
      <c r="BD76" s="134">
        <f t="shared" si="34"/>
        <v>100</v>
      </c>
      <c r="BE76" s="146" t="str">
        <f t="shared" si="35"/>
        <v>Fuerte</v>
      </c>
      <c r="BF76" s="146">
        <f>AVERAGE(BD76:BD76)</f>
        <v>100</v>
      </c>
      <c r="BG76" s="146" t="str">
        <f>IF(BF76=100,"Fuerte",IF(AND(BF76&lt;=99, BF76&gt;=50),"Moderado",IF(BF76&lt;50,"Débil")))</f>
        <v>Fuerte</v>
      </c>
      <c r="BH76" s="234">
        <f t="shared" si="37"/>
        <v>2</v>
      </c>
      <c r="BI76" s="234" t="str">
        <f>IF(BH76&lt;=0,"Rara vez",IF(BH76=1,"Rara vez",IF(BH76=2,"Improbable",IF(BH76=3,"Posible",IF(BH76=4,"Probable",IF(BH76=5,"Casi Seguro"))))))</f>
        <v>Improbable</v>
      </c>
      <c r="BJ76" s="232">
        <v>1.8</v>
      </c>
      <c r="BK76" s="234" t="str">
        <f>IFERROR(IF(AG76=5,"Moderado",IF(AG76=10,"Mayor",IF(AG76=20,"Catastrófico",0))),"")</f>
        <v>Mayor</v>
      </c>
      <c r="BL76" s="232">
        <f>IF(AH76="","",IF(AH76="Moderado",0.6,IF(AH76="Mayor",0.8,IF(AH76="Catastrófico",1,))))</f>
        <v>0.8</v>
      </c>
      <c r="BM76" s="234" t="str">
        <f>IF(OR(AND(KBJ76="Rara vez",BK76="Moderado"),AND(BI76="Improbable",BK76="Moderado")),"Moderado",IF(OR(AND(BI76="Rara vez",BK76="Mayor"),AND(BI76="Improbable",BK76="Mayor"),AND(BI76="Posible",BK76="Moderado"),AND(BI76="Probable",BK76="Moderado")),"Alta",IF(OR(AND(BI76="Rara vez",BK76="Catastrófico"),AND(BI76="Improbable",BK76="Catastrófico"),AND(BI76="Posible",BK76="Catastrófico"),AND(BI76="Probable",BK76="Catastrófico"),AND(BI76="Casi seguro",BK76="Catastrófico"),AND(BI76="Posible",BK76="Moderado"),AND(BI76="Probable",BK76="Moderado"),AND(BI76="Casi seguro",BK76="Moderado"),AND(BI76="Posible",BK76="Mayor"),AND(BI76="Probable",BK76="Mayor"),AND(BI76="Casi seguro",BK76="Mayor")),"Extremo",)))</f>
        <v>Alta</v>
      </c>
      <c r="BN76" s="137" t="s">
        <v>314</v>
      </c>
      <c r="BO76" s="73" t="s">
        <v>917</v>
      </c>
      <c r="BP76" s="73" t="s">
        <v>917</v>
      </c>
      <c r="BQ76" s="73" t="s">
        <v>918</v>
      </c>
      <c r="BR76" s="73" t="s">
        <v>919</v>
      </c>
      <c r="BS76" s="73" t="s">
        <v>920</v>
      </c>
      <c r="BT76" s="149" t="s">
        <v>921</v>
      </c>
      <c r="BU76" s="149">
        <v>45657</v>
      </c>
      <c r="BV76" s="236"/>
      <c r="BW76" s="73"/>
      <c r="BX76" s="73"/>
      <c r="BY76" s="87"/>
      <c r="BZ76" s="87"/>
      <c r="CA76" s="87"/>
      <c r="CB76" s="87"/>
      <c r="CC76" s="87"/>
      <c r="CD76" s="87"/>
      <c r="CE76" s="87"/>
      <c r="CF76" s="87"/>
      <c r="CG76" s="87"/>
      <c r="CH76" s="87"/>
      <c r="CI76" s="87"/>
      <c r="CJ76" s="87"/>
      <c r="CK76" s="87"/>
      <c r="CL76" s="87"/>
      <c r="CM76" s="87"/>
      <c r="CN76" s="87"/>
      <c r="CO76" s="87"/>
      <c r="CP76" s="87"/>
      <c r="CQ76" s="87"/>
      <c r="CR76" s="87"/>
    </row>
    <row r="77" spans="1:96" ht="94.5" customHeight="1">
      <c r="A77" s="759">
        <v>19</v>
      </c>
      <c r="B77" s="759" t="s">
        <v>430</v>
      </c>
      <c r="C77" s="890" t="s">
        <v>429</v>
      </c>
      <c r="D77" s="890" t="s">
        <v>428</v>
      </c>
      <c r="E77" s="86" t="s">
        <v>435</v>
      </c>
      <c r="F77" s="891" t="s">
        <v>434</v>
      </c>
      <c r="G77" s="892" t="s">
        <v>433</v>
      </c>
      <c r="H77" s="759" t="s">
        <v>317</v>
      </c>
      <c r="I77" s="66" t="s">
        <v>301</v>
      </c>
      <c r="J77" s="890">
        <v>1</v>
      </c>
      <c r="K77" s="780" t="str">
        <f>IF(J77&lt;=0,"",IF(J77=1,"Rara vez",IF(J77=2,"Improbable",IF(J77=3,"Posible",IF(J77=4,"Probable",IF(J77=5,"Casi Seguro"))))))</f>
        <v>Rara vez</v>
      </c>
      <c r="L77" s="782">
        <f>IF(K77="","",IF(K77="Rara vez",0.2,IF(K77="Improbable",0.4,IF(K77="Posible",0.6,IF(K77="Probable",0.8,IF(K77="Casi seguro",1,))))))</f>
        <v>0.2</v>
      </c>
      <c r="M77" s="890" t="s">
        <v>286</v>
      </c>
      <c r="N77" s="890" t="s">
        <v>286</v>
      </c>
      <c r="O77" s="890" t="s">
        <v>285</v>
      </c>
      <c r="P77" s="890" t="s">
        <v>285</v>
      </c>
      <c r="Q77" s="890" t="s">
        <v>286</v>
      </c>
      <c r="R77" s="890" t="s">
        <v>286</v>
      </c>
      <c r="S77" s="890" t="s">
        <v>285</v>
      </c>
      <c r="T77" s="890" t="s">
        <v>285</v>
      </c>
      <c r="U77" s="890" t="s">
        <v>285</v>
      </c>
      <c r="V77" s="890" t="s">
        <v>286</v>
      </c>
      <c r="W77" s="890" t="s">
        <v>286</v>
      </c>
      <c r="X77" s="890" t="s">
        <v>286</v>
      </c>
      <c r="Y77" s="890" t="s">
        <v>286</v>
      </c>
      <c r="Z77" s="890" t="s">
        <v>286</v>
      </c>
      <c r="AA77" s="890" t="s">
        <v>285</v>
      </c>
      <c r="AB77" s="890" t="s">
        <v>285</v>
      </c>
      <c r="AC77" s="890" t="s">
        <v>285</v>
      </c>
      <c r="AD77" s="890" t="s">
        <v>285</v>
      </c>
      <c r="AE77" s="890" t="s">
        <v>285</v>
      </c>
      <c r="AF77" s="801">
        <f>IF(AB77="Si","19",COUNTIF(M77:AE78,"si"))</f>
        <v>9</v>
      </c>
      <c r="AG77" s="72">
        <f t="shared" ref="AG77:AG100" si="38">VALUE(IF(AF77&lt;=5,5,IF(AND(AF77&gt;5,AF77&lt;=11),10,IF(AF77&gt;11,20,0))))</f>
        <v>10</v>
      </c>
      <c r="AH77" s="780" t="str">
        <f>IF(AG77=5,"Moderado",IF(AG77=10,"Mayor",IF(AG77=20,"Catastrófico",0)))</f>
        <v>Mayor</v>
      </c>
      <c r="AI77" s="782">
        <f>IF(AH77="","",IF(AH77="Leve",0.2,IF(AH77="Menor",0.4,IF(AH77="Moderado",0.6,IF(AH77="Mayor",0.8,IF(AH77="Catastrófico",1,))))))</f>
        <v>0.8</v>
      </c>
      <c r="AJ77" s="780" t="str">
        <f>IF(OR(AND(K77="Rara vez",AH77="Moderado"),AND(K77="Improbable",AH77="Moderado")),"Moderado",IF(OR(AND(K77="Rara vez",AH77="Mayor"),AND(K77="Improbable",AH77="Mayor"),AND(K77="Posible",AH77="Moderado"),AND(K77="Probable",AH77="Moderado")),"Alta",IF(OR(AND(K77="Rara vez",AH77="Catastrófico"),AND(K77="Improbable",AH77="Catastrófico"),AND(K77="Posible",AH77="Catastrófico"),AND(K77="Probable",AH77="Catastrófico"),AND(K77="Casi seguro",AH77="Catastrófico"),AND(K77="Posible",AH77="Moderado"),AND(K77="Probable",AH77="Moderado"),AND(K77="Casi seguro",AH77="Moderado"),AND(K77="Posible",AH77="Mayor"),AND(K77="Probable",AH77="Mayor"),AND(K77="Casi seguro",AH77="Mayor")),"Extremo",)))</f>
        <v>Alta</v>
      </c>
      <c r="AK77" s="73">
        <v>1</v>
      </c>
      <c r="AL77" s="68" t="s">
        <v>432</v>
      </c>
      <c r="AM77" s="134" t="s">
        <v>283</v>
      </c>
      <c r="AN77" s="134">
        <f t="shared" si="16"/>
        <v>15</v>
      </c>
      <c r="AO77" s="134" t="s">
        <v>282</v>
      </c>
      <c r="AP77" s="134">
        <f t="shared" si="17"/>
        <v>15</v>
      </c>
      <c r="AQ77" s="134" t="s">
        <v>281</v>
      </c>
      <c r="AR77" s="134">
        <f t="shared" si="18"/>
        <v>15</v>
      </c>
      <c r="AS77" s="134" t="s">
        <v>280</v>
      </c>
      <c r="AT77" s="134">
        <f t="shared" si="19"/>
        <v>15</v>
      </c>
      <c r="AU77" s="134" t="s">
        <v>279</v>
      </c>
      <c r="AV77" s="134">
        <f t="shared" si="20"/>
        <v>15</v>
      </c>
      <c r="AW77" s="134" t="s">
        <v>278</v>
      </c>
      <c r="AX77" s="134">
        <f t="shared" si="21"/>
        <v>15</v>
      </c>
      <c r="AY77" s="134" t="s">
        <v>277</v>
      </c>
      <c r="AZ77" s="134">
        <f t="shared" si="22"/>
        <v>15</v>
      </c>
      <c r="BA77" s="145">
        <f>SUM(AN77,AP77,AR77,AT77,AV77,AX77,AZ77)</f>
        <v>105</v>
      </c>
      <c r="BB77" s="134" t="str">
        <f>IF(BA77&gt;=96,"Fuerte",IF(AND(BA77&gt;=86, BA77&lt;96),"Moderado",IF(BA77&lt;86,"Débil")))</f>
        <v>Fuerte</v>
      </c>
      <c r="BC77" s="134" t="s">
        <v>276</v>
      </c>
      <c r="BD77" s="134">
        <f>VALUE(IF(OR(AND(BB77="Fuerte",BC77="Fuerte")),"100",IF(OR(AND(BB77="Fuerte",BC77="Moderado"),AND(BB77="Moderado",BC77="Fuerte"),AND(BB77="Moderado",BC77="Moderado")),"50",IF(OR(AND(BB77="Fuerte",BC77="Débil"),AND(BB77="Moderado",BC77="Débil"),AND(BB77="Débil",BC77="Fuerte"),AND(BB77="Débil",BC77="Moderado"),AND(BB77="Débil",BC77="Débil")),"0",))))</f>
        <v>100</v>
      </c>
      <c r="BE77" s="146" t="str">
        <f>IF(BD77=100,"Fuerte",IF(BD77=50,"Moderado",IF(BD77=0,"Débil")))</f>
        <v>Fuerte</v>
      </c>
      <c r="BF77" s="744">
        <f>AVERAGE(BD77:BD79)</f>
        <v>100</v>
      </c>
      <c r="BG77" s="744" t="str">
        <f>IF(BF77=100,"Fuerte",IF(AND(BF77&lt;=99, BF77&gt;=50),"Moderado",IF(BF77&lt;50,"Débil")))</f>
        <v>Fuerte</v>
      </c>
      <c r="BH77" s="741">
        <f>IF(BG77="Fuerte",(J77-2),IF(BG77="Moderado",(J77-1), IF(BG77="Débil",((J77-0)))))</f>
        <v>-1</v>
      </c>
      <c r="BI77" s="741" t="str">
        <f>IF(BH77&lt;=0,"Rara vez",IF(BH77=1,"Rara vez",IF(BH77=2,"Improbable",IF(BH77=3,"Posible",IF(BH77=4,"Probable",IF(BH77=5,"Casi Seguro"))))))</f>
        <v>Rara vez</v>
      </c>
      <c r="BJ77" s="782">
        <f>IF(BI77="","",IF(BI77="Rara vez",0.2,IF(BI77="Improbable",0.4,IF(BI77="Posible",0.6,IF(BI77="Probable",0.8,IF(BI77="Casi seguro",1,))))))</f>
        <v>0.2</v>
      </c>
      <c r="BK77" s="741" t="str">
        <f>IFERROR(IF(AG77=5,"Moderado",IF(AG77=10,"Mayor",IF(AG77=20,"Catastrófico",0))),"")</f>
        <v>Mayor</v>
      </c>
      <c r="BL77" s="782">
        <f>IF(AH77="","",IF(AH77="Moderado",0.6,IF(AH77="Mayor",0.8,IF(AH77="Catastrófico",1,))))</f>
        <v>0.8</v>
      </c>
      <c r="BM77" s="741" t="str">
        <f t="shared" ref="BM77" si="39">IF(OR(AND(KBJ77="Rara vez",BK77="Moderado"),AND(BI77="Improbable",BK77="Moderado")),"Moderado",IF(OR(AND(BI77="Rara vez",BK77="Mayor"),AND(BI77="Improbable",BK77="Mayor"),AND(BI77="Posible",BK77="Moderado"),AND(BI77="Probable",BK77="Moderado")),"Alta",IF(OR(AND(BI77="Rara vez",BK77="Catastrófico"),AND(BI77="Improbable",BK77="Catastrófico"),AND(BI77="Posible",BK77="Catastrófico"),AND(BI77="Probable",BK77="Catastrófico"),AND(BI77="Casi seguro",BK77="Catastrófico"),AND(BI77="Posible",BK77="Moderado"),AND(BI77="Probable",BK77="Moderado"),AND(BI77="Casi seguro",BK77="Moderado"),AND(BI77="Posible",BK77="Mayor"),AND(BI77="Probable",BK77="Mayor"),AND(BI77="Casi seguro",BK77="Mayor")),"Extremo",)))</f>
        <v>Alta</v>
      </c>
      <c r="BN77" s="146" t="s">
        <v>314</v>
      </c>
      <c r="BO77" s="67" t="s">
        <v>431</v>
      </c>
      <c r="BP77" s="237" t="s">
        <v>896</v>
      </c>
      <c r="BQ77" s="238" t="s">
        <v>922</v>
      </c>
      <c r="BR77" s="238" t="s">
        <v>923</v>
      </c>
      <c r="BS77" s="238" t="s">
        <v>924</v>
      </c>
      <c r="BT77" s="238" t="s">
        <v>925</v>
      </c>
      <c r="BU77" s="239"/>
      <c r="BV77" s="239">
        <v>45657</v>
      </c>
      <c r="BW77" s="240">
        <v>4768</v>
      </c>
      <c r="BY77" s="87"/>
      <c r="BZ77" s="87"/>
      <c r="CA77" s="87"/>
      <c r="CB77" s="87"/>
      <c r="CC77" s="87"/>
      <c r="CD77" s="87"/>
      <c r="CE77" s="87"/>
      <c r="CF77" s="87"/>
      <c r="CG77" s="87"/>
      <c r="CH77" s="87"/>
      <c r="CI77" s="87"/>
      <c r="CJ77" s="87"/>
      <c r="CK77" s="87"/>
      <c r="CL77" s="87"/>
      <c r="CM77" s="87"/>
      <c r="CN77" s="87"/>
      <c r="CO77" s="87"/>
      <c r="CP77" s="87"/>
      <c r="CQ77" s="87"/>
      <c r="CR77" s="87"/>
    </row>
    <row r="78" spans="1:96" ht="96" customHeight="1">
      <c r="A78" s="743"/>
      <c r="B78" s="743"/>
      <c r="C78" s="845"/>
      <c r="D78" s="845"/>
      <c r="E78" s="86"/>
      <c r="F78" s="743"/>
      <c r="G78" s="845"/>
      <c r="H78" s="743"/>
      <c r="I78" s="66" t="s">
        <v>295</v>
      </c>
      <c r="J78" s="893"/>
      <c r="K78" s="743"/>
      <c r="L78" s="743"/>
      <c r="M78" s="845"/>
      <c r="N78" s="845"/>
      <c r="O78" s="845"/>
      <c r="P78" s="845"/>
      <c r="Q78" s="845"/>
      <c r="R78" s="845"/>
      <c r="S78" s="845"/>
      <c r="T78" s="845"/>
      <c r="U78" s="845"/>
      <c r="V78" s="845"/>
      <c r="W78" s="845"/>
      <c r="X78" s="845"/>
      <c r="Y78" s="845"/>
      <c r="Z78" s="845"/>
      <c r="AA78" s="845"/>
      <c r="AB78" s="845"/>
      <c r="AC78" s="845"/>
      <c r="AD78" s="845"/>
      <c r="AE78" s="845"/>
      <c r="AF78" s="743"/>
      <c r="AG78" s="72">
        <f t="shared" si="38"/>
        <v>5</v>
      </c>
      <c r="AH78" s="743"/>
      <c r="AI78" s="743"/>
      <c r="AJ78" s="743"/>
      <c r="AK78" s="73">
        <v>2</v>
      </c>
      <c r="AL78" s="241" t="s">
        <v>308</v>
      </c>
      <c r="AM78" s="134"/>
      <c r="AN78" s="134" t="str">
        <f t="shared" si="16"/>
        <v/>
      </c>
      <c r="AO78" s="134"/>
      <c r="AP78" s="134" t="str">
        <f t="shared" si="17"/>
        <v/>
      </c>
      <c r="AQ78" s="134"/>
      <c r="AR78" s="134" t="str">
        <f t="shared" si="18"/>
        <v/>
      </c>
      <c r="AS78" s="134"/>
      <c r="AT78" s="134" t="str">
        <f t="shared" si="19"/>
        <v/>
      </c>
      <c r="AU78" s="134"/>
      <c r="AV78" s="134" t="str">
        <f t="shared" si="20"/>
        <v/>
      </c>
      <c r="AW78" s="134"/>
      <c r="AX78" s="134" t="str">
        <f t="shared" si="21"/>
        <v/>
      </c>
      <c r="AY78" s="134"/>
      <c r="AZ78" s="134" t="str">
        <f t="shared" si="22"/>
        <v/>
      </c>
      <c r="BA78" s="145"/>
      <c r="BB78" s="134"/>
      <c r="BC78" s="134"/>
      <c r="BD78" s="134"/>
      <c r="BE78" s="146"/>
      <c r="BF78" s="743"/>
      <c r="BG78" s="743"/>
      <c r="BH78" s="743"/>
      <c r="BI78" s="743"/>
      <c r="BJ78" s="743"/>
      <c r="BK78" s="743"/>
      <c r="BL78" s="743"/>
      <c r="BM78" s="743"/>
      <c r="BN78" s="146"/>
      <c r="BO78" s="242"/>
      <c r="BP78" s="243"/>
      <c r="BQ78" s="235"/>
      <c r="BR78" s="235"/>
      <c r="BS78" s="235"/>
      <c r="BT78" s="235"/>
      <c r="BU78" s="149"/>
      <c r="BV78" s="244"/>
      <c r="BW78" s="73"/>
      <c r="BX78" s="114"/>
      <c r="BY78" s="87"/>
      <c r="BZ78" s="87"/>
      <c r="CA78" s="87"/>
      <c r="CB78" s="87"/>
      <c r="CC78" s="87"/>
      <c r="CD78" s="87"/>
      <c r="CE78" s="87"/>
      <c r="CF78" s="87"/>
      <c r="CG78" s="87"/>
      <c r="CH78" s="87"/>
      <c r="CI78" s="87"/>
      <c r="CJ78" s="87"/>
      <c r="CK78" s="87"/>
      <c r="CL78" s="87"/>
      <c r="CM78" s="87"/>
      <c r="CN78" s="87"/>
      <c r="CO78" s="87"/>
      <c r="CP78" s="87"/>
      <c r="CQ78" s="87"/>
      <c r="CR78" s="87"/>
    </row>
    <row r="79" spans="1:96" ht="78.75" customHeight="1">
      <c r="A79" s="743"/>
      <c r="B79" s="743"/>
      <c r="C79" s="845"/>
      <c r="D79" s="845"/>
      <c r="E79" s="86"/>
      <c r="F79" s="743"/>
      <c r="G79" s="845"/>
      <c r="H79" s="743"/>
      <c r="I79" s="235"/>
      <c r="J79" s="893"/>
      <c r="K79" s="743"/>
      <c r="L79" s="743"/>
      <c r="M79" s="845"/>
      <c r="N79" s="845"/>
      <c r="O79" s="845"/>
      <c r="P79" s="845"/>
      <c r="Q79" s="845"/>
      <c r="R79" s="845"/>
      <c r="S79" s="845"/>
      <c r="T79" s="845"/>
      <c r="U79" s="845"/>
      <c r="V79" s="845"/>
      <c r="W79" s="845"/>
      <c r="X79" s="845"/>
      <c r="Y79" s="845"/>
      <c r="Z79" s="845"/>
      <c r="AA79" s="845"/>
      <c r="AB79" s="845"/>
      <c r="AC79" s="845"/>
      <c r="AD79" s="845"/>
      <c r="AE79" s="845"/>
      <c r="AF79" s="743"/>
      <c r="AG79" s="72">
        <f t="shared" si="38"/>
        <v>5</v>
      </c>
      <c r="AH79" s="743"/>
      <c r="AI79" s="743"/>
      <c r="AJ79" s="743"/>
      <c r="AK79" s="73">
        <v>3</v>
      </c>
      <c r="AL79" s="90" t="s">
        <v>308</v>
      </c>
      <c r="AM79" s="134"/>
      <c r="AN79" s="134" t="str">
        <f t="shared" si="16"/>
        <v/>
      </c>
      <c r="AO79" s="134"/>
      <c r="AP79" s="134" t="str">
        <f t="shared" si="17"/>
        <v/>
      </c>
      <c r="AQ79" s="134"/>
      <c r="AR79" s="134" t="str">
        <f t="shared" si="18"/>
        <v/>
      </c>
      <c r="AS79" s="134"/>
      <c r="AT79" s="134" t="str">
        <f t="shared" si="19"/>
        <v/>
      </c>
      <c r="AU79" s="134"/>
      <c r="AV79" s="134" t="str">
        <f t="shared" si="20"/>
        <v/>
      </c>
      <c r="AW79" s="134"/>
      <c r="AX79" s="134" t="str">
        <f t="shared" si="21"/>
        <v/>
      </c>
      <c r="AY79" s="134"/>
      <c r="AZ79" s="134" t="str">
        <f t="shared" si="22"/>
        <v/>
      </c>
      <c r="BA79" s="145"/>
      <c r="BB79" s="134"/>
      <c r="BC79" s="134"/>
      <c r="BD79" s="134"/>
      <c r="BE79" s="146"/>
      <c r="BF79" s="743"/>
      <c r="BG79" s="743"/>
      <c r="BH79" s="743"/>
      <c r="BI79" s="743"/>
      <c r="BJ79" s="743"/>
      <c r="BK79" s="743"/>
      <c r="BL79" s="743"/>
      <c r="BM79" s="743"/>
      <c r="BN79" s="146"/>
      <c r="BO79" s="73"/>
      <c r="BP79" s="73"/>
      <c r="BQ79" s="73"/>
      <c r="BR79" s="73"/>
      <c r="BS79" s="73"/>
      <c r="BT79" s="73"/>
      <c r="BU79" s="149"/>
      <c r="BV79" s="149"/>
      <c r="BW79" s="73"/>
      <c r="BX79" s="114"/>
      <c r="BY79" s="87"/>
      <c r="BZ79" s="87"/>
      <c r="CA79" s="87"/>
      <c r="CB79" s="87"/>
      <c r="CC79" s="87"/>
      <c r="CD79" s="87"/>
      <c r="CE79" s="87"/>
      <c r="CF79" s="87"/>
      <c r="CG79" s="87"/>
      <c r="CH79" s="87"/>
      <c r="CI79" s="87"/>
      <c r="CJ79" s="87"/>
      <c r="CK79" s="87"/>
      <c r="CL79" s="87"/>
      <c r="CM79" s="87"/>
      <c r="CN79" s="87"/>
      <c r="CO79" s="87"/>
      <c r="CP79" s="87"/>
      <c r="CQ79" s="87"/>
      <c r="CR79" s="87"/>
    </row>
    <row r="80" spans="1:96" ht="114">
      <c r="A80" s="759">
        <v>20</v>
      </c>
      <c r="B80" s="759" t="s">
        <v>430</v>
      </c>
      <c r="C80" s="890" t="s">
        <v>429</v>
      </c>
      <c r="D80" s="890" t="s">
        <v>428</v>
      </c>
      <c r="E80" s="150" t="s">
        <v>427</v>
      </c>
      <c r="F80" s="891" t="s">
        <v>426</v>
      </c>
      <c r="G80" s="892" t="s">
        <v>425</v>
      </c>
      <c r="H80" s="890" t="s">
        <v>317</v>
      </c>
      <c r="I80" s="65" t="s">
        <v>296</v>
      </c>
      <c r="J80" s="890">
        <v>1</v>
      </c>
      <c r="K80" s="780" t="str">
        <f>IF(J80&lt;=0,"",IF(J80=1,"Rara vez",IF(J80=2,"Improbable",IF(J80=3,"Posible",IF(J80=4,"Probable",IF(J80=5,"Casi Seguro"))))))</f>
        <v>Rara vez</v>
      </c>
      <c r="L80" s="782">
        <f>IF(K80="","",IF(K80="Rara vez",0.2,IF(K80="Improbable",0.4,IF(K80="Posible",0.6,IF(K80="Probable",0.8,IF(K80="Casi seguro",1,))))))</f>
        <v>0.2</v>
      </c>
      <c r="M80" s="890" t="s">
        <v>286</v>
      </c>
      <c r="N80" s="890" t="s">
        <v>286</v>
      </c>
      <c r="O80" s="890" t="s">
        <v>285</v>
      </c>
      <c r="P80" s="890" t="s">
        <v>285</v>
      </c>
      <c r="Q80" s="890" t="s">
        <v>286</v>
      </c>
      <c r="R80" s="890" t="s">
        <v>286</v>
      </c>
      <c r="S80" s="890" t="s">
        <v>285</v>
      </c>
      <c r="T80" s="890" t="s">
        <v>285</v>
      </c>
      <c r="U80" s="890" t="s">
        <v>285</v>
      </c>
      <c r="V80" s="890" t="s">
        <v>286</v>
      </c>
      <c r="W80" s="890" t="s">
        <v>286</v>
      </c>
      <c r="X80" s="890" t="s">
        <v>286</v>
      </c>
      <c r="Y80" s="890" t="s">
        <v>286</v>
      </c>
      <c r="Z80" s="890" t="s">
        <v>286</v>
      </c>
      <c r="AA80" s="890" t="s">
        <v>285</v>
      </c>
      <c r="AB80" s="890" t="s">
        <v>285</v>
      </c>
      <c r="AC80" s="890" t="s">
        <v>285</v>
      </c>
      <c r="AD80" s="890" t="s">
        <v>285</v>
      </c>
      <c r="AE80" s="890" t="s">
        <v>285</v>
      </c>
      <c r="AF80" s="801">
        <f>IF(AB80="Si","19",COUNTIF(M80:AE81,"si"))</f>
        <v>9</v>
      </c>
      <c r="AG80" s="72">
        <f t="shared" si="38"/>
        <v>10</v>
      </c>
      <c r="AH80" s="780" t="str">
        <f>IF(AG80=5,"Moderado",IF(AG80=10,"Mayor",IF(AG80=20,"Catastrófico",0)))</f>
        <v>Mayor</v>
      </c>
      <c r="AI80" s="782">
        <f>IF(AH80="","",IF(AH80="Leve",0.2,IF(AH80="Menor",0.4,IF(AH80="Moderado",0.6,IF(AH80="Mayor",0.8,IF(AH80="Catastrófico",1,))))))</f>
        <v>0.8</v>
      </c>
      <c r="AJ80" s="780" t="str">
        <f>IF(OR(AND(K80="Rara vez",AH80="Moderado"),AND(K80="Improbable",AH80="Moderado")),"Moderado",IF(OR(AND(K80="Rara vez",AH80="Mayor"),AND(K80="Improbable",AH80="Mayor"),AND(K80="Posible",AH80="Moderado"),AND(K80="Probable",AH80="Moderado")),"Alta",IF(OR(AND(K80="Rara vez",AH80="Catastrófico"),AND(K80="Improbable",AH80="Catastrófico"),AND(K80="Posible",AH80="Catastrófico"),AND(K80="Probable",AH80="Catastrófico"),AND(K80="Casi seguro",AH80="Catastrófico"),AND(K80="Posible",AH80="Moderado"),AND(K80="Probable",AH80="Moderado"),AND(K80="Casi seguro",AH80="Moderado"),AND(K80="Posible",AH80="Mayor"),AND(K80="Probable",AH80="Mayor"),AND(K80="Casi seguro",AH80="Mayor")),"Extremo",)))</f>
        <v>Alta</v>
      </c>
      <c r="AK80" s="73">
        <v>1</v>
      </c>
      <c r="AL80" s="64" t="s">
        <v>424</v>
      </c>
      <c r="AM80" s="134" t="s">
        <v>283</v>
      </c>
      <c r="AN80" s="134">
        <f t="shared" si="16"/>
        <v>15</v>
      </c>
      <c r="AO80" s="134" t="s">
        <v>282</v>
      </c>
      <c r="AP80" s="134">
        <f t="shared" si="17"/>
        <v>15</v>
      </c>
      <c r="AQ80" s="134" t="s">
        <v>281</v>
      </c>
      <c r="AR80" s="134">
        <f t="shared" si="18"/>
        <v>15</v>
      </c>
      <c r="AS80" s="134" t="s">
        <v>315</v>
      </c>
      <c r="AT80" s="134">
        <f t="shared" si="19"/>
        <v>10</v>
      </c>
      <c r="AU80" s="134" t="s">
        <v>279</v>
      </c>
      <c r="AV80" s="134">
        <f t="shared" si="20"/>
        <v>15</v>
      </c>
      <c r="AW80" s="134" t="s">
        <v>278</v>
      </c>
      <c r="AX80" s="134">
        <f t="shared" si="21"/>
        <v>15</v>
      </c>
      <c r="AY80" s="134" t="s">
        <v>277</v>
      </c>
      <c r="AZ80" s="134">
        <f t="shared" si="22"/>
        <v>15</v>
      </c>
      <c r="BA80" s="145">
        <f t="shared" ref="BA80:BA82" si="40">SUM(AN80,AP80,AR80,AT80,AV80,AX80,AZ80)</f>
        <v>100</v>
      </c>
      <c r="BB80" s="134" t="str">
        <f t="shared" ref="BB80:BB82" si="41">IF(BA80&gt;=96,"Fuerte",IF(AND(BA80&gt;=86, BA80&lt;96),"Moderado",IF(BA80&lt;86,"Débil")))</f>
        <v>Fuerte</v>
      </c>
      <c r="BC80" s="134" t="s">
        <v>276</v>
      </c>
      <c r="BD80" s="134">
        <f t="shared" ref="BD80:BD82" si="42">VALUE(IF(OR(AND(BB80="Fuerte",BC80="Fuerte")),"100",IF(OR(AND(BB80="Fuerte",BC80="Moderado"),AND(BB80="Moderado",BC80="Fuerte"),AND(BB80="Moderado",BC80="Moderado")),"50",IF(OR(AND(BB80="Fuerte",BC80="Débil"),AND(BB80="Moderado",BC80="Débil"),AND(BB80="Débil",BC80="Fuerte"),AND(BB80="Débil",BC80="Moderado"),AND(BB80="Débil",BC80="Débil")),"0",))))</f>
        <v>100</v>
      </c>
      <c r="BE80" s="146" t="str">
        <f t="shared" ref="BE80:BE82" si="43">IF(BD80=100,"Fuerte",IF(BD80=50,"Moderado",IF(BD80=0,"Débil")))</f>
        <v>Fuerte</v>
      </c>
      <c r="BF80" s="744">
        <f>AVERAGE(BD80:BD84)</f>
        <v>100</v>
      </c>
      <c r="BG80" s="744" t="str">
        <f>IF(BF80=100,"Fuerte",IF(AND(BF80&lt;=99, BF80&gt;=50),"Moderado",IF(BF80&lt;50,"Débil")))</f>
        <v>Fuerte</v>
      </c>
      <c r="BH80" s="741">
        <f>IF(BG80="Fuerte",(J80-2),IF(BG80="Moderado",(J80-1), IF(BG80="Débil",((J80-0)))))</f>
        <v>-1</v>
      </c>
      <c r="BI80" s="741" t="str">
        <f>IF(BH80&lt;=0,"Rara vez",IF(BH80=1,"Rara vez",IF(BH80=2,"Improbable",IF(BH80=3,"Posible",IF(BH80=4,"Probable",IF(BH80=5,"Casi Seguro"))))))</f>
        <v>Rara vez</v>
      </c>
      <c r="BJ80" s="782">
        <f>IF(BI80="","",IF(BI80="Rara vez",0.2,IF(BI80="Improbable",0.4,IF(BI80="Posible",0.6,IF(BI80="Probable",0.8,IF(BI80="Casi seguro",1,))))))</f>
        <v>0.2</v>
      </c>
      <c r="BK80" s="741" t="str">
        <f>IFERROR(IF(AG80=5,"Moderado",IF(AG80=10,"Mayor",IF(AG80=20,"Catastrófico",0))),"")</f>
        <v>Mayor</v>
      </c>
      <c r="BL80" s="782">
        <f>IF(AH80="","",IF(AH80="Moderado",0.6,IF(AH80="Mayor",0.8,IF(AH80="Catastrófico",1,))))</f>
        <v>0.8</v>
      </c>
      <c r="BM80" s="741" t="str">
        <f t="shared" ref="BM80" si="44">IF(OR(AND(KBJ80="Rara vez",BK80="Moderado"),AND(BI80="Improbable",BK80="Moderado")),"Moderado",IF(OR(AND(BI80="Rara vez",BK80="Mayor"),AND(BI80="Improbable",BK80="Mayor"),AND(BI80="Posible",BK80="Moderado"),AND(BI80="Probable",BK80="Moderado")),"Alta",IF(OR(AND(BI80="Rara vez",BK80="Catastrófico"),AND(BI80="Improbable",BK80="Catastrófico"),AND(BI80="Posible",BK80="Catastrófico"),AND(BI80="Probable",BK80="Catastrófico"),AND(BI80="Casi seguro",BK80="Catastrófico"),AND(BI80="Posible",BK80="Moderado"),AND(BI80="Probable",BK80="Moderado"),AND(BI80="Casi seguro",BK80="Moderado"),AND(BI80="Posible",BK80="Mayor"),AND(BI80="Probable",BK80="Mayor"),AND(BI80="Casi seguro",BK80="Mayor")),"Extremo",)))</f>
        <v>Alta</v>
      </c>
      <c r="BN80" s="146" t="s">
        <v>314</v>
      </c>
      <c r="BO80" s="1060" t="s">
        <v>423</v>
      </c>
      <c r="BP80" s="245"/>
      <c r="BQ80" s="1063" t="s">
        <v>922</v>
      </c>
      <c r="BR80" s="1063" t="s">
        <v>923</v>
      </c>
      <c r="BS80" s="1063" t="s">
        <v>924</v>
      </c>
      <c r="BT80" s="1063" t="s">
        <v>925</v>
      </c>
      <c r="BU80" s="1066"/>
      <c r="BV80" s="1066">
        <v>45657</v>
      </c>
      <c r="BW80" s="1069">
        <v>4769</v>
      </c>
      <c r="BX80" s="114"/>
      <c r="BY80" s="87"/>
      <c r="BZ80" s="87"/>
      <c r="CA80" s="87"/>
      <c r="CB80" s="87"/>
      <c r="CC80" s="87"/>
      <c r="CD80" s="87"/>
      <c r="CE80" s="87"/>
      <c r="CF80" s="87"/>
      <c r="CG80" s="87"/>
      <c r="CH80" s="87"/>
      <c r="CI80" s="87"/>
      <c r="CJ80" s="87"/>
      <c r="CK80" s="87"/>
      <c r="CL80" s="87"/>
      <c r="CM80" s="87"/>
      <c r="CN80" s="87"/>
      <c r="CO80" s="87"/>
      <c r="CP80" s="87"/>
      <c r="CQ80" s="87"/>
      <c r="CR80" s="87"/>
    </row>
    <row r="81" spans="1:96" ht="64.5" customHeight="1">
      <c r="A81" s="743"/>
      <c r="B81" s="743"/>
      <c r="C81" s="845"/>
      <c r="D81" s="845"/>
      <c r="E81" s="86" t="s">
        <v>422</v>
      </c>
      <c r="F81" s="743"/>
      <c r="G81" s="845"/>
      <c r="H81" s="845"/>
      <c r="I81" s="62" t="s">
        <v>301</v>
      </c>
      <c r="J81" s="893"/>
      <c r="K81" s="743"/>
      <c r="L81" s="743"/>
      <c r="M81" s="845"/>
      <c r="N81" s="845"/>
      <c r="O81" s="845"/>
      <c r="P81" s="845"/>
      <c r="Q81" s="845"/>
      <c r="R81" s="845"/>
      <c r="S81" s="845"/>
      <c r="T81" s="845"/>
      <c r="U81" s="845"/>
      <c r="V81" s="845"/>
      <c r="W81" s="845"/>
      <c r="X81" s="845"/>
      <c r="Y81" s="845"/>
      <c r="Z81" s="845"/>
      <c r="AA81" s="845"/>
      <c r="AB81" s="845"/>
      <c r="AC81" s="845"/>
      <c r="AD81" s="845"/>
      <c r="AE81" s="845"/>
      <c r="AF81" s="743"/>
      <c r="AG81" s="72">
        <f t="shared" si="38"/>
        <v>5</v>
      </c>
      <c r="AH81" s="743"/>
      <c r="AI81" s="743"/>
      <c r="AJ81" s="743"/>
      <c r="AK81" s="73">
        <v>2</v>
      </c>
      <c r="AL81" s="64" t="s">
        <v>421</v>
      </c>
      <c r="AM81" s="134" t="s">
        <v>283</v>
      </c>
      <c r="AN81" s="134">
        <f t="shared" si="16"/>
        <v>15</v>
      </c>
      <c r="AO81" s="134" t="s">
        <v>282</v>
      </c>
      <c r="AP81" s="134">
        <f t="shared" si="17"/>
        <v>15</v>
      </c>
      <c r="AQ81" s="134" t="s">
        <v>281</v>
      </c>
      <c r="AR81" s="134">
        <f t="shared" si="18"/>
        <v>15</v>
      </c>
      <c r="AS81" s="134" t="s">
        <v>280</v>
      </c>
      <c r="AT81" s="134">
        <f t="shared" si="19"/>
        <v>15</v>
      </c>
      <c r="AU81" s="134" t="s">
        <v>279</v>
      </c>
      <c r="AV81" s="134">
        <f t="shared" si="20"/>
        <v>15</v>
      </c>
      <c r="AW81" s="134" t="s">
        <v>278</v>
      </c>
      <c r="AX81" s="134">
        <f t="shared" si="21"/>
        <v>15</v>
      </c>
      <c r="AY81" s="134" t="s">
        <v>277</v>
      </c>
      <c r="AZ81" s="134">
        <f t="shared" si="22"/>
        <v>15</v>
      </c>
      <c r="BA81" s="145">
        <f t="shared" si="40"/>
        <v>105</v>
      </c>
      <c r="BB81" s="134" t="str">
        <f t="shared" si="41"/>
        <v>Fuerte</v>
      </c>
      <c r="BC81" s="134" t="s">
        <v>276</v>
      </c>
      <c r="BD81" s="134">
        <f t="shared" si="42"/>
        <v>100</v>
      </c>
      <c r="BE81" s="146" t="str">
        <f t="shared" si="43"/>
        <v>Fuerte</v>
      </c>
      <c r="BF81" s="743"/>
      <c r="BG81" s="743"/>
      <c r="BH81" s="743"/>
      <c r="BI81" s="743"/>
      <c r="BJ81" s="743"/>
      <c r="BK81" s="743"/>
      <c r="BL81" s="743"/>
      <c r="BM81" s="743"/>
      <c r="BN81" s="146" t="s">
        <v>314</v>
      </c>
      <c r="BO81" s="1061"/>
      <c r="BP81" s="246"/>
      <c r="BQ81" s="1064"/>
      <c r="BR81" s="1064"/>
      <c r="BS81" s="1064"/>
      <c r="BT81" s="1064"/>
      <c r="BU81" s="1067"/>
      <c r="BV81" s="1067"/>
      <c r="BW81" s="1070"/>
      <c r="BX81" s="114"/>
      <c r="BY81" s="87"/>
      <c r="BZ81" s="87"/>
      <c r="CA81" s="87"/>
      <c r="CB81" s="87"/>
      <c r="CC81" s="87"/>
      <c r="CD81" s="87"/>
      <c r="CE81" s="87"/>
      <c r="CF81" s="87"/>
      <c r="CG81" s="87"/>
      <c r="CH81" s="87"/>
      <c r="CI81" s="87"/>
      <c r="CJ81" s="87"/>
      <c r="CK81" s="87"/>
      <c r="CL81" s="87"/>
      <c r="CM81" s="87"/>
      <c r="CN81" s="87"/>
      <c r="CO81" s="87"/>
      <c r="CP81" s="87"/>
      <c r="CQ81" s="87"/>
      <c r="CR81" s="87"/>
    </row>
    <row r="82" spans="1:96" ht="57" customHeight="1">
      <c r="A82" s="743"/>
      <c r="B82" s="743"/>
      <c r="C82" s="845"/>
      <c r="D82" s="845"/>
      <c r="E82" s="86" t="s">
        <v>420</v>
      </c>
      <c r="F82" s="743"/>
      <c r="G82" s="845"/>
      <c r="H82" s="845"/>
      <c r="I82" s="62" t="s">
        <v>295</v>
      </c>
      <c r="J82" s="893"/>
      <c r="K82" s="743"/>
      <c r="L82" s="743"/>
      <c r="M82" s="845"/>
      <c r="N82" s="845"/>
      <c r="O82" s="845"/>
      <c r="P82" s="845"/>
      <c r="Q82" s="845"/>
      <c r="R82" s="845"/>
      <c r="S82" s="845"/>
      <c r="T82" s="845"/>
      <c r="U82" s="845"/>
      <c r="V82" s="845"/>
      <c r="W82" s="845"/>
      <c r="X82" s="845"/>
      <c r="Y82" s="845"/>
      <c r="Z82" s="845"/>
      <c r="AA82" s="845"/>
      <c r="AB82" s="845"/>
      <c r="AC82" s="845"/>
      <c r="AD82" s="845"/>
      <c r="AE82" s="845"/>
      <c r="AF82" s="743"/>
      <c r="AG82" s="72">
        <f t="shared" si="38"/>
        <v>5</v>
      </c>
      <c r="AH82" s="743"/>
      <c r="AI82" s="743"/>
      <c r="AJ82" s="743"/>
      <c r="AK82" s="73">
        <v>3</v>
      </c>
      <c r="AL82" s="63" t="s">
        <v>419</v>
      </c>
      <c r="AM82" s="134" t="s">
        <v>283</v>
      </c>
      <c r="AN82" s="134">
        <f t="shared" si="16"/>
        <v>15</v>
      </c>
      <c r="AO82" s="134" t="s">
        <v>282</v>
      </c>
      <c r="AP82" s="134">
        <f t="shared" si="17"/>
        <v>15</v>
      </c>
      <c r="AQ82" s="134" t="s">
        <v>281</v>
      </c>
      <c r="AR82" s="134">
        <f t="shared" si="18"/>
        <v>15</v>
      </c>
      <c r="AS82" s="134" t="s">
        <v>280</v>
      </c>
      <c r="AT82" s="134">
        <f t="shared" si="19"/>
        <v>15</v>
      </c>
      <c r="AU82" s="134" t="s">
        <v>279</v>
      </c>
      <c r="AV82" s="134">
        <f t="shared" si="20"/>
        <v>15</v>
      </c>
      <c r="AW82" s="134" t="s">
        <v>278</v>
      </c>
      <c r="AX82" s="134">
        <f t="shared" si="21"/>
        <v>15</v>
      </c>
      <c r="AY82" s="134" t="s">
        <v>277</v>
      </c>
      <c r="AZ82" s="134">
        <f t="shared" si="22"/>
        <v>15</v>
      </c>
      <c r="BA82" s="145">
        <f t="shared" si="40"/>
        <v>105</v>
      </c>
      <c r="BB82" s="134" t="str">
        <f t="shared" si="41"/>
        <v>Fuerte</v>
      </c>
      <c r="BC82" s="134" t="s">
        <v>276</v>
      </c>
      <c r="BD82" s="134">
        <f t="shared" si="42"/>
        <v>100</v>
      </c>
      <c r="BE82" s="146" t="str">
        <f t="shared" si="43"/>
        <v>Fuerte</v>
      </c>
      <c r="BF82" s="743"/>
      <c r="BG82" s="743"/>
      <c r="BH82" s="743"/>
      <c r="BI82" s="743"/>
      <c r="BJ82" s="743"/>
      <c r="BK82" s="743"/>
      <c r="BL82" s="743"/>
      <c r="BM82" s="743"/>
      <c r="BN82" s="146" t="s">
        <v>314</v>
      </c>
      <c r="BO82" s="1062"/>
      <c r="BP82" s="247"/>
      <c r="BQ82" s="1065"/>
      <c r="BR82" s="1065"/>
      <c r="BS82" s="1065"/>
      <c r="BT82" s="1065"/>
      <c r="BU82" s="1068"/>
      <c r="BV82" s="1068"/>
      <c r="BW82" s="1071"/>
      <c r="BX82" s="114"/>
      <c r="BY82" s="87"/>
      <c r="BZ82" s="87"/>
      <c r="CA82" s="87"/>
      <c r="CB82" s="87"/>
      <c r="CC82" s="87"/>
      <c r="CD82" s="87"/>
      <c r="CE82" s="87"/>
      <c r="CF82" s="87"/>
      <c r="CG82" s="87"/>
      <c r="CH82" s="87"/>
      <c r="CI82" s="87"/>
      <c r="CJ82" s="87"/>
      <c r="CK82" s="87"/>
      <c r="CL82" s="87"/>
      <c r="CM82" s="87"/>
      <c r="CN82" s="87"/>
      <c r="CO82" s="87"/>
      <c r="CP82" s="87"/>
      <c r="CQ82" s="87"/>
      <c r="CR82" s="87"/>
    </row>
    <row r="83" spans="1:96" ht="42.75" customHeight="1">
      <c r="A83" s="743"/>
      <c r="B83" s="743"/>
      <c r="C83" s="845"/>
      <c r="D83" s="845"/>
      <c r="E83" s="86" t="s">
        <v>418</v>
      </c>
      <c r="F83" s="743"/>
      <c r="G83" s="845"/>
      <c r="H83" s="845"/>
      <c r="I83" s="62" t="s">
        <v>340</v>
      </c>
      <c r="J83" s="893"/>
      <c r="K83" s="743"/>
      <c r="L83" s="743"/>
      <c r="M83" s="845"/>
      <c r="N83" s="845"/>
      <c r="O83" s="845"/>
      <c r="P83" s="845"/>
      <c r="Q83" s="845"/>
      <c r="R83" s="845"/>
      <c r="S83" s="845"/>
      <c r="T83" s="845"/>
      <c r="U83" s="845"/>
      <c r="V83" s="845"/>
      <c r="W83" s="845"/>
      <c r="X83" s="845"/>
      <c r="Y83" s="845"/>
      <c r="Z83" s="845"/>
      <c r="AA83" s="845"/>
      <c r="AB83" s="845"/>
      <c r="AC83" s="845"/>
      <c r="AD83" s="845"/>
      <c r="AE83" s="845"/>
      <c r="AF83" s="743"/>
      <c r="AG83" s="72">
        <f t="shared" si="38"/>
        <v>5</v>
      </c>
      <c r="AH83" s="743"/>
      <c r="AI83" s="743"/>
      <c r="AJ83" s="743"/>
      <c r="AK83" s="73">
        <v>4</v>
      </c>
      <c r="AL83" s="90" t="s">
        <v>308</v>
      </c>
      <c r="AM83" s="134"/>
      <c r="AN83" s="134" t="str">
        <f t="shared" si="16"/>
        <v/>
      </c>
      <c r="AO83" s="134"/>
      <c r="AP83" s="134" t="str">
        <f t="shared" si="17"/>
        <v/>
      </c>
      <c r="AQ83" s="134"/>
      <c r="AR83" s="134" t="str">
        <f t="shared" si="18"/>
        <v/>
      </c>
      <c r="AS83" s="134"/>
      <c r="AT83" s="134" t="str">
        <f t="shared" si="19"/>
        <v/>
      </c>
      <c r="AU83" s="134"/>
      <c r="AV83" s="134" t="str">
        <f t="shared" si="20"/>
        <v/>
      </c>
      <c r="AW83" s="134"/>
      <c r="AX83" s="134" t="str">
        <f t="shared" si="21"/>
        <v/>
      </c>
      <c r="AY83" s="134"/>
      <c r="AZ83" s="134" t="str">
        <f t="shared" si="22"/>
        <v/>
      </c>
      <c r="BA83" s="145"/>
      <c r="BB83" s="134"/>
      <c r="BC83" s="134"/>
      <c r="BD83" s="134"/>
      <c r="BE83" s="146"/>
      <c r="BF83" s="743"/>
      <c r="BG83" s="743"/>
      <c r="BH83" s="743"/>
      <c r="BI83" s="743"/>
      <c r="BJ83" s="743"/>
      <c r="BK83" s="743"/>
      <c r="BL83" s="743"/>
      <c r="BM83" s="743"/>
      <c r="BN83" s="146"/>
      <c r="BO83" s="73"/>
      <c r="BP83" s="73"/>
      <c r="BQ83" s="73"/>
      <c r="BR83" s="73"/>
      <c r="BS83" s="73"/>
      <c r="BT83" s="73"/>
      <c r="BU83" s="149"/>
      <c r="BV83" s="149"/>
      <c r="BW83" s="73"/>
      <c r="BX83" s="114"/>
      <c r="BY83" s="87"/>
      <c r="BZ83" s="87"/>
      <c r="CA83" s="87"/>
      <c r="CB83" s="87"/>
      <c r="CC83" s="87"/>
      <c r="CD83" s="87"/>
      <c r="CE83" s="87"/>
      <c r="CF83" s="87"/>
      <c r="CG83" s="87"/>
      <c r="CH83" s="87"/>
      <c r="CI83" s="87"/>
      <c r="CJ83" s="87"/>
      <c r="CK83" s="87"/>
      <c r="CL83" s="87"/>
      <c r="CM83" s="87"/>
      <c r="CN83" s="87"/>
      <c r="CO83" s="87"/>
      <c r="CP83" s="87"/>
      <c r="CQ83" s="87"/>
      <c r="CR83" s="87"/>
    </row>
    <row r="84" spans="1:96" ht="49.5" customHeight="1">
      <c r="A84" s="743"/>
      <c r="B84" s="743"/>
      <c r="C84" s="845"/>
      <c r="D84" s="845"/>
      <c r="E84" s="86"/>
      <c r="F84" s="743"/>
      <c r="G84" s="845"/>
      <c r="H84" s="845"/>
      <c r="I84" s="235"/>
      <c r="J84" s="893"/>
      <c r="K84" s="743"/>
      <c r="L84" s="743"/>
      <c r="M84" s="845"/>
      <c r="N84" s="845"/>
      <c r="O84" s="845"/>
      <c r="P84" s="845"/>
      <c r="Q84" s="845"/>
      <c r="R84" s="845"/>
      <c r="S84" s="845"/>
      <c r="T84" s="845"/>
      <c r="U84" s="845"/>
      <c r="V84" s="845"/>
      <c r="W84" s="845"/>
      <c r="X84" s="845"/>
      <c r="Y84" s="845"/>
      <c r="Z84" s="845"/>
      <c r="AA84" s="845"/>
      <c r="AB84" s="845"/>
      <c r="AC84" s="845"/>
      <c r="AD84" s="845"/>
      <c r="AE84" s="845"/>
      <c r="AF84" s="743"/>
      <c r="AG84" s="72">
        <f t="shared" si="38"/>
        <v>5</v>
      </c>
      <c r="AH84" s="743"/>
      <c r="AI84" s="743"/>
      <c r="AJ84" s="743"/>
      <c r="AK84" s="73">
        <v>5</v>
      </c>
      <c r="AL84" s="90" t="s">
        <v>308</v>
      </c>
      <c r="AM84" s="134"/>
      <c r="AN84" s="134" t="str">
        <f t="shared" si="16"/>
        <v/>
      </c>
      <c r="AO84" s="134"/>
      <c r="AP84" s="134" t="str">
        <f t="shared" si="17"/>
        <v/>
      </c>
      <c r="AQ84" s="134"/>
      <c r="AR84" s="134" t="str">
        <f t="shared" si="18"/>
        <v/>
      </c>
      <c r="AS84" s="134"/>
      <c r="AT84" s="134" t="str">
        <f t="shared" si="19"/>
        <v/>
      </c>
      <c r="AU84" s="134"/>
      <c r="AV84" s="134" t="str">
        <f t="shared" si="20"/>
        <v/>
      </c>
      <c r="AW84" s="134"/>
      <c r="AX84" s="134" t="str">
        <f t="shared" si="21"/>
        <v/>
      </c>
      <c r="AY84" s="134"/>
      <c r="AZ84" s="134" t="str">
        <f t="shared" si="22"/>
        <v/>
      </c>
      <c r="BA84" s="145"/>
      <c r="BB84" s="134"/>
      <c r="BC84" s="134"/>
      <c r="BD84" s="134"/>
      <c r="BE84" s="146"/>
      <c r="BF84" s="743"/>
      <c r="BG84" s="743"/>
      <c r="BH84" s="743"/>
      <c r="BI84" s="743"/>
      <c r="BJ84" s="743"/>
      <c r="BK84" s="743"/>
      <c r="BL84" s="743"/>
      <c r="BM84" s="743"/>
      <c r="BN84" s="146"/>
      <c r="BO84" s="73"/>
      <c r="BP84" s="73"/>
      <c r="BQ84" s="73"/>
      <c r="BR84" s="73"/>
      <c r="BS84" s="73"/>
      <c r="BT84" s="73"/>
      <c r="BU84" s="149"/>
      <c r="BV84" s="149"/>
      <c r="BW84" s="73"/>
      <c r="BX84" s="114"/>
      <c r="BY84" s="87"/>
      <c r="BZ84" s="87"/>
      <c r="CA84" s="87"/>
      <c r="CB84" s="87"/>
      <c r="CC84" s="87"/>
      <c r="CD84" s="87"/>
      <c r="CE84" s="87"/>
      <c r="CF84" s="87"/>
      <c r="CG84" s="87"/>
      <c r="CH84" s="87"/>
      <c r="CI84" s="87"/>
      <c r="CJ84" s="87"/>
      <c r="CK84" s="87"/>
      <c r="CL84" s="87"/>
      <c r="CM84" s="87"/>
      <c r="CN84" s="87"/>
      <c r="CO84" s="87"/>
      <c r="CP84" s="87"/>
      <c r="CQ84" s="87"/>
      <c r="CR84" s="87"/>
    </row>
    <row r="85" spans="1:96" ht="100.15" customHeight="1">
      <c r="A85" s="759">
        <v>21</v>
      </c>
      <c r="B85" s="759" t="s">
        <v>417</v>
      </c>
      <c r="C85" s="890" t="s">
        <v>416</v>
      </c>
      <c r="D85" s="890" t="s">
        <v>415</v>
      </c>
      <c r="E85" s="215" t="s">
        <v>414</v>
      </c>
      <c r="F85" s="215" t="s">
        <v>413</v>
      </c>
      <c r="G85" s="759" t="s">
        <v>412</v>
      </c>
      <c r="H85" s="759" t="s">
        <v>317</v>
      </c>
      <c r="I85" s="235" t="s">
        <v>295</v>
      </c>
      <c r="J85" s="759">
        <v>1</v>
      </c>
      <c r="K85" s="780" t="str">
        <f>IF(J85&lt;=0,"",IF(J85=1,"Rara vez",IF(J85=2,"Improbable",IF(J85=3,"Posible",IF(J85=4,"Probable",IF(J85=5,"Casi Seguro"))))))</f>
        <v>Rara vez</v>
      </c>
      <c r="L85" s="782">
        <f>IF(K85="","",IF(K85="Rara vez",0.2,IF(K85="Improbable",0.4,IF(K85="Posible",0.6,IF(K85="Probable",0.8,IF(K85="Casi seguro",1,))))))</f>
        <v>0.2</v>
      </c>
      <c r="M85" s="890" t="s">
        <v>286</v>
      </c>
      <c r="N85" s="890" t="s">
        <v>286</v>
      </c>
      <c r="O85" s="890" t="s">
        <v>286</v>
      </c>
      <c r="P85" s="890" t="s">
        <v>286</v>
      </c>
      <c r="Q85" s="890" t="s">
        <v>286</v>
      </c>
      <c r="R85" s="890" t="s">
        <v>286</v>
      </c>
      <c r="S85" s="890" t="s">
        <v>285</v>
      </c>
      <c r="T85" s="890" t="s">
        <v>286</v>
      </c>
      <c r="U85" s="890" t="s">
        <v>285</v>
      </c>
      <c r="V85" s="890" t="s">
        <v>286</v>
      </c>
      <c r="W85" s="890" t="s">
        <v>286</v>
      </c>
      <c r="X85" s="890" t="s">
        <v>286</v>
      </c>
      <c r="Y85" s="890" t="s">
        <v>286</v>
      </c>
      <c r="Z85" s="890" t="s">
        <v>286</v>
      </c>
      <c r="AA85" s="890" t="s">
        <v>286</v>
      </c>
      <c r="AB85" s="890" t="s">
        <v>285</v>
      </c>
      <c r="AC85" s="890" t="s">
        <v>286</v>
      </c>
      <c r="AD85" s="890" t="s">
        <v>285</v>
      </c>
      <c r="AE85" s="890" t="s">
        <v>285</v>
      </c>
      <c r="AF85" s="801">
        <f>IF(AB85="Si","19",COUNTIF(M85:AE86,"si"))</f>
        <v>14</v>
      </c>
      <c r="AG85" s="72">
        <f t="shared" si="38"/>
        <v>20</v>
      </c>
      <c r="AH85" s="780" t="str">
        <f>IF(AG85=5,"Moderado",IF(AG85=10,"Mayor",IF(AG85=20,"Catastrófico",0)))</f>
        <v>Catastrófico</v>
      </c>
      <c r="AI85" s="782">
        <f>IF(AH85="","",IF(AH85="Leve",0.2,IF(AH85="Menor",0.4,IF(AH85="Moderado",0.6,IF(AH85="Mayor",0.8,IF(AH85="Catastrófico",1,))))))</f>
        <v>1</v>
      </c>
      <c r="AJ85" s="780" t="str">
        <f>IF(OR(AND(K85="Rara vez",AH85="Moderado"),AND(K85="Improbable",AH85="Moderado")),"Moderado",IF(OR(AND(K85="Rara vez",AH85="Mayor"),AND(K85="Improbable",AH85="Mayor"),AND(K85="Posible",AH85="Moderado"),AND(K85="Probable",AH85="Moderado")),"Alta",IF(OR(AND(K85="Rara vez",AH85="Catastrófico"),AND(K85="Improbable",AH85="Catastrófico"),AND(K85="Posible",AH85="Catastrófico"),AND(K85="Probable",AH85="Catastrófico"),AND(K85="Casi seguro",AH85="Catastrófico"),AND(K85="Posible",AH85="Moderado"),AND(K85="Probable",AH85="Moderado"),AND(K85="Casi seguro",AH85="Moderado"),AND(K85="Posible",AH85="Mayor"),AND(K85="Probable",AH85="Mayor"),AND(K85="Casi seguro",AH85="Mayor")),"Extremo",)))</f>
        <v>Extremo</v>
      </c>
      <c r="AK85" s="73">
        <v>1</v>
      </c>
      <c r="AL85" s="143" t="s">
        <v>411</v>
      </c>
      <c r="AM85" s="134" t="s">
        <v>283</v>
      </c>
      <c r="AN85" s="134">
        <f t="shared" ref="AN85:AN100" si="45">IF(AM85="","",IF(AM85="Asignado",15,IF(AM85="No asignado",0,)))</f>
        <v>15</v>
      </c>
      <c r="AO85" s="134" t="s">
        <v>282</v>
      </c>
      <c r="AP85" s="134">
        <f t="shared" ref="AP85:AP100" si="46">IF(AO85="","",IF(AO85="Adecuado",15,IF(AO85="Inadecuado",0,)))</f>
        <v>15</v>
      </c>
      <c r="AQ85" s="134" t="s">
        <v>281</v>
      </c>
      <c r="AR85" s="134">
        <f t="shared" ref="AR85:AR100" si="47">IF(AQ85="","",IF(AQ85="Oportuna",15,IF(AQ85="Inoportuna",0,)))</f>
        <v>15</v>
      </c>
      <c r="AS85" s="134" t="s">
        <v>280</v>
      </c>
      <c r="AT85" s="134">
        <f t="shared" ref="AT85:AT100" si="48">IF(AS85="","",IF(AS85="Prevenir",15,IF(AS85="Detectar",10,IF(AS85="No es un control",0,))))</f>
        <v>15</v>
      </c>
      <c r="AU85" s="134" t="s">
        <v>279</v>
      </c>
      <c r="AV85" s="134">
        <f t="shared" ref="AV85:AV100" si="49">IF(AU85="","",IF(AU85="Confiable",15,IF(AU85="No confiable",0,)))</f>
        <v>15</v>
      </c>
      <c r="AW85" s="134" t="s">
        <v>278</v>
      </c>
      <c r="AX85" s="134">
        <f t="shared" ref="AX85:AX100" si="50">IF(AW85="","",IF(AW85="Se investigan y  resuelven oportunamente",15,IF(AW85="No se investigan y resuelven oportunamente",0,)))</f>
        <v>15</v>
      </c>
      <c r="AY85" s="134" t="s">
        <v>277</v>
      </c>
      <c r="AZ85" s="134">
        <f t="shared" ref="AZ85:AZ100" si="51">IF(AY85="","",IF(AY85="Completa",15,IF(AY85="Incompleta",10,IF(AY85="No existe",0,))))</f>
        <v>15</v>
      </c>
      <c r="BA85" s="145">
        <f t="shared" ref="BA85:BA89" si="52">SUM(AN85,AP85,AR85,AT85,AV85,AX85,AZ85)</f>
        <v>105</v>
      </c>
      <c r="BB85" s="134" t="str">
        <f t="shared" ref="BB85:BB89" si="53">IF(BA85&gt;=96,"Fuerte",IF(AND(BA85&gt;=86, BA85&lt;96),"Moderado",IF(BA85&lt;86,"Débil")))</f>
        <v>Fuerte</v>
      </c>
      <c r="BC85" s="134" t="s">
        <v>276</v>
      </c>
      <c r="BD85" s="134">
        <f t="shared" ref="BD85:BD89" si="54">VALUE(IF(OR(AND(BB85="Fuerte",BC85="Fuerte")),"100",IF(OR(AND(BB85="Fuerte",BC85="Moderado"),AND(BB85="Moderado",BC85="Fuerte"),AND(BB85="Moderado",BC85="Moderado")),"50",IF(OR(AND(BB85="Fuerte",BC85="Débil"),AND(BB85="Moderado",BC85="Débil"),AND(BB85="Débil",BC85="Fuerte"),AND(BB85="Débil",BC85="Moderado"),AND(BB85="Débil",BC85="Débil")),"0",))))</f>
        <v>100</v>
      </c>
      <c r="BE85" s="146" t="str">
        <f t="shared" ref="BE85:BE89" si="55">IF(BD85=100,"Fuerte",IF(BD85=50,"Moderado",IF(BD85=0,"Débil")))</f>
        <v>Fuerte</v>
      </c>
      <c r="BF85" s="744">
        <f>AVERAGE(BD85:BD86)</f>
        <v>100</v>
      </c>
      <c r="BG85" s="744" t="str">
        <f>IF(BF85=100,"Fuerte",IF(AND(BF85&lt;=99, BF85&gt;=50),"Moderado",IF(BF85&lt;50,"Débil")))</f>
        <v>Fuerte</v>
      </c>
      <c r="BH85" s="741">
        <f>IF(BG85="Fuerte",(J85-2),IF(BG85="Moderado",(J85-1), IF(BG85="Débil",((J85-0)))))</f>
        <v>-1</v>
      </c>
      <c r="BI85" s="741" t="str">
        <f>IF(BH85&lt;=0,"Rara vez",IF(BH85=1,"Rara vez",IF(BH85=2,"Improbable",IF(BH85=3,"Posible",IF(BH85=4,"Probable",IF(BH85=5,"Casi Seguro"))))))</f>
        <v>Rara vez</v>
      </c>
      <c r="BJ85" s="782">
        <f>IF(BI85="","",IF(BI85="Rara vez",0.2,IF(BI85="Improbable",0.4,IF(BI85="Posible",0.6,IF(BI85="Probable",0.8,IF(BI85="Casi seguro",1,))))))</f>
        <v>0.2</v>
      </c>
      <c r="BK85" s="741" t="str">
        <f>IFERROR(IF(AG85=5,"Moderado",IF(AG85=10,"Mayor",IF(AG85=20,"Catastrófico",0))),"")</f>
        <v>Catastrófico</v>
      </c>
      <c r="BL85" s="782">
        <f>IF(AH85="","",IF(AH85="Moderado",0.6,IF(AH85="Mayor",0.8,IF(AH85="Catastrófico",1,))))</f>
        <v>1</v>
      </c>
      <c r="BM85" s="741" t="str">
        <f>IF(OR(AND(KBJ85="Rara vez",BK85="Moderado"),AND(BI85="Improbable",BK85="Moderado")),"Moderado",IF(OR(AND(BI85="Rara vez",BK85="Mayor"),AND(BI85="Improbable",BK85="Mayor"),AND(BI85="Posible",BK85="Moderado"),AND(BI85="Probable",BK85="Moderado")),"Alta",IF(OR(AND(BI85="Rara vez",BK85="Catastrófico"),AND(BI85="Improbable",BK85="Catastrófico"),AND(BI85="Posible",BK85="Catastrófico"),AND(BI85="Probable",BK85="Catastrófico"),AND(BI85="Casi seguro",BK85="Catastrófico"),AND(BI85="Posible",BK85="Moderado"),AND(BI85="Probable",BK85="Moderado"),AND(BI85="Casi seguro",BK85="Moderado"),AND(BI85="Posible",BK85="Mayor"),AND(BI85="Probable",BK85="Mayor"),AND(BI85="Casi seguro",BK85="Mayor")),"Extremo",)))</f>
        <v>Extremo</v>
      </c>
      <c r="BN85" s="146" t="s">
        <v>314</v>
      </c>
      <c r="BO85" s="78" t="s">
        <v>410</v>
      </c>
      <c r="BP85" s="78" t="s">
        <v>926</v>
      </c>
      <c r="BQ85" s="79" t="s">
        <v>927</v>
      </c>
      <c r="BR85" s="79" t="s">
        <v>408</v>
      </c>
      <c r="BS85" s="79" t="s">
        <v>394</v>
      </c>
      <c r="BT85" s="79" t="s">
        <v>928</v>
      </c>
      <c r="BU85" s="148">
        <v>45292</v>
      </c>
      <c r="BV85" s="148">
        <v>45657</v>
      </c>
      <c r="BW85" s="152">
        <v>4780</v>
      </c>
      <c r="BX85" s="73"/>
      <c r="BY85" s="87"/>
      <c r="BZ85" s="87"/>
      <c r="CA85" s="87"/>
      <c r="CB85" s="87"/>
      <c r="CC85" s="87"/>
      <c r="CD85" s="87"/>
      <c r="CE85" s="87"/>
      <c r="CF85" s="87"/>
      <c r="CG85" s="87"/>
      <c r="CH85" s="87"/>
      <c r="CI85" s="87"/>
      <c r="CJ85" s="87"/>
      <c r="CK85" s="87"/>
      <c r="CL85" s="87"/>
      <c r="CM85" s="87"/>
      <c r="CN85" s="87"/>
      <c r="CO85" s="87"/>
      <c r="CP85" s="87"/>
      <c r="CQ85" s="87"/>
      <c r="CR85" s="87"/>
    </row>
    <row r="86" spans="1:96" ht="112.9" customHeight="1">
      <c r="A86" s="743"/>
      <c r="B86" s="743"/>
      <c r="C86" s="845"/>
      <c r="D86" s="845"/>
      <c r="E86" s="215" t="s">
        <v>407</v>
      </c>
      <c r="F86" s="215"/>
      <c r="G86" s="743"/>
      <c r="H86" s="743"/>
      <c r="I86" s="235" t="s">
        <v>301</v>
      </c>
      <c r="J86" s="764"/>
      <c r="K86" s="743"/>
      <c r="L86" s="743"/>
      <c r="M86" s="845"/>
      <c r="N86" s="845"/>
      <c r="O86" s="845"/>
      <c r="P86" s="845"/>
      <c r="Q86" s="845"/>
      <c r="R86" s="845"/>
      <c r="S86" s="845"/>
      <c r="T86" s="845"/>
      <c r="U86" s="845"/>
      <c r="V86" s="845"/>
      <c r="W86" s="845"/>
      <c r="X86" s="845"/>
      <c r="Y86" s="845"/>
      <c r="Z86" s="845"/>
      <c r="AA86" s="845"/>
      <c r="AB86" s="845"/>
      <c r="AC86" s="845"/>
      <c r="AD86" s="845"/>
      <c r="AE86" s="845"/>
      <c r="AF86" s="743"/>
      <c r="AG86" s="72">
        <f t="shared" si="38"/>
        <v>5</v>
      </c>
      <c r="AH86" s="743"/>
      <c r="AI86" s="743"/>
      <c r="AJ86" s="743"/>
      <c r="AK86" s="73">
        <v>2</v>
      </c>
      <c r="AL86" s="143" t="s">
        <v>406</v>
      </c>
      <c r="AM86" s="134" t="s">
        <v>283</v>
      </c>
      <c r="AN86" s="134">
        <f t="shared" si="45"/>
        <v>15</v>
      </c>
      <c r="AO86" s="134" t="s">
        <v>282</v>
      </c>
      <c r="AP86" s="134">
        <f t="shared" si="46"/>
        <v>15</v>
      </c>
      <c r="AQ86" s="134" t="s">
        <v>281</v>
      </c>
      <c r="AR86" s="134">
        <f t="shared" si="47"/>
        <v>15</v>
      </c>
      <c r="AS86" s="134" t="s">
        <v>280</v>
      </c>
      <c r="AT86" s="134">
        <f t="shared" si="48"/>
        <v>15</v>
      </c>
      <c r="AU86" s="134" t="s">
        <v>279</v>
      </c>
      <c r="AV86" s="134">
        <f t="shared" si="49"/>
        <v>15</v>
      </c>
      <c r="AW86" s="134" t="s">
        <v>278</v>
      </c>
      <c r="AX86" s="134">
        <f t="shared" si="50"/>
        <v>15</v>
      </c>
      <c r="AY86" s="134" t="s">
        <v>277</v>
      </c>
      <c r="AZ86" s="134">
        <f t="shared" si="51"/>
        <v>15</v>
      </c>
      <c r="BA86" s="145">
        <f t="shared" si="52"/>
        <v>105</v>
      </c>
      <c r="BB86" s="134" t="str">
        <f t="shared" si="53"/>
        <v>Fuerte</v>
      </c>
      <c r="BC86" s="134" t="s">
        <v>276</v>
      </c>
      <c r="BD86" s="134">
        <f t="shared" si="54"/>
        <v>100</v>
      </c>
      <c r="BE86" s="146" t="str">
        <f t="shared" si="55"/>
        <v>Fuerte</v>
      </c>
      <c r="BF86" s="743"/>
      <c r="BG86" s="743"/>
      <c r="BH86" s="743"/>
      <c r="BI86" s="743"/>
      <c r="BJ86" s="743"/>
      <c r="BK86" s="743"/>
      <c r="BL86" s="743"/>
      <c r="BM86" s="743"/>
      <c r="BN86" s="146" t="s">
        <v>363</v>
      </c>
      <c r="BO86" s="78" t="s">
        <v>405</v>
      </c>
      <c r="BP86" s="78" t="s">
        <v>882</v>
      </c>
      <c r="BQ86" s="152" t="s">
        <v>929</v>
      </c>
      <c r="BR86" s="152" t="s">
        <v>512</v>
      </c>
      <c r="BS86" s="79" t="s">
        <v>394</v>
      </c>
      <c r="BT86" s="79" t="s">
        <v>928</v>
      </c>
      <c r="BU86" s="148">
        <v>45292</v>
      </c>
      <c r="BV86" s="148">
        <v>45657</v>
      </c>
      <c r="BW86" s="152">
        <v>4780</v>
      </c>
      <c r="BX86" s="73"/>
      <c r="BY86" s="87"/>
      <c r="BZ86" s="87"/>
      <c r="CA86" s="87"/>
      <c r="CB86" s="87"/>
      <c r="CC86" s="87"/>
      <c r="CD86" s="87"/>
      <c r="CE86" s="87"/>
      <c r="CF86" s="87"/>
      <c r="CG86" s="87"/>
      <c r="CH86" s="87"/>
      <c r="CI86" s="87"/>
      <c r="CJ86" s="87"/>
      <c r="CK86" s="87"/>
      <c r="CL86" s="87"/>
      <c r="CM86" s="87"/>
      <c r="CN86" s="87"/>
      <c r="CO86" s="87"/>
      <c r="CP86" s="87"/>
      <c r="CQ86" s="87"/>
      <c r="CR86" s="87"/>
    </row>
    <row r="87" spans="1:96" ht="121.15" customHeight="1">
      <c r="A87" s="743"/>
      <c r="B87" s="743"/>
      <c r="C87" s="845"/>
      <c r="D87" s="845"/>
      <c r="E87" s="215" t="s">
        <v>404</v>
      </c>
      <c r="F87" s="248"/>
      <c r="G87" s="743"/>
      <c r="H87" s="743"/>
      <c r="I87" s="235" t="s">
        <v>296</v>
      </c>
      <c r="J87" s="764"/>
      <c r="K87" s="743"/>
      <c r="L87" s="743"/>
      <c r="M87" s="845"/>
      <c r="N87" s="845"/>
      <c r="O87" s="845"/>
      <c r="P87" s="845"/>
      <c r="Q87" s="845"/>
      <c r="R87" s="845"/>
      <c r="S87" s="845"/>
      <c r="T87" s="845"/>
      <c r="U87" s="845"/>
      <c r="V87" s="845"/>
      <c r="W87" s="845"/>
      <c r="X87" s="845"/>
      <c r="Y87" s="845"/>
      <c r="Z87" s="845"/>
      <c r="AA87" s="845"/>
      <c r="AB87" s="845"/>
      <c r="AC87" s="845"/>
      <c r="AD87" s="845"/>
      <c r="AE87" s="845"/>
      <c r="AF87" s="743"/>
      <c r="AG87" s="72">
        <f t="shared" si="38"/>
        <v>5</v>
      </c>
      <c r="AH87" s="743"/>
      <c r="AI87" s="743"/>
      <c r="AJ87" s="743"/>
      <c r="AK87" s="73">
        <v>3</v>
      </c>
      <c r="AL87" s="143" t="s">
        <v>403</v>
      </c>
      <c r="AM87" s="134" t="s">
        <v>283</v>
      </c>
      <c r="AN87" s="134">
        <f t="shared" si="45"/>
        <v>15</v>
      </c>
      <c r="AO87" s="134" t="s">
        <v>282</v>
      </c>
      <c r="AP87" s="134">
        <f t="shared" si="46"/>
        <v>15</v>
      </c>
      <c r="AQ87" s="134" t="s">
        <v>281</v>
      </c>
      <c r="AR87" s="134">
        <f t="shared" si="47"/>
        <v>15</v>
      </c>
      <c r="AS87" s="134" t="s">
        <v>280</v>
      </c>
      <c r="AT87" s="134">
        <f t="shared" si="48"/>
        <v>15</v>
      </c>
      <c r="AU87" s="134" t="s">
        <v>279</v>
      </c>
      <c r="AV87" s="134">
        <f t="shared" si="49"/>
        <v>15</v>
      </c>
      <c r="AW87" s="134" t="s">
        <v>278</v>
      </c>
      <c r="AX87" s="134">
        <f t="shared" si="50"/>
        <v>15</v>
      </c>
      <c r="AY87" s="134" t="s">
        <v>277</v>
      </c>
      <c r="AZ87" s="134">
        <f t="shared" si="51"/>
        <v>15</v>
      </c>
      <c r="BA87" s="145">
        <f t="shared" si="52"/>
        <v>105</v>
      </c>
      <c r="BB87" s="134" t="str">
        <f t="shared" si="53"/>
        <v>Fuerte</v>
      </c>
      <c r="BC87" s="134" t="s">
        <v>276</v>
      </c>
      <c r="BD87" s="134">
        <f t="shared" si="54"/>
        <v>100</v>
      </c>
      <c r="BE87" s="146" t="str">
        <f t="shared" si="55"/>
        <v>Fuerte</v>
      </c>
      <c r="BF87" s="743"/>
      <c r="BG87" s="743"/>
      <c r="BH87" s="743"/>
      <c r="BI87" s="743"/>
      <c r="BJ87" s="743"/>
      <c r="BK87" s="743"/>
      <c r="BL87" s="743"/>
      <c r="BM87" s="743"/>
      <c r="BN87" s="146" t="s">
        <v>314</v>
      </c>
      <c r="BO87" s="78" t="s">
        <v>402</v>
      </c>
      <c r="BP87" s="78" t="s">
        <v>882</v>
      </c>
      <c r="BQ87" s="79" t="s">
        <v>930</v>
      </c>
      <c r="BR87" s="79" t="s">
        <v>401</v>
      </c>
      <c r="BS87" s="79" t="s">
        <v>394</v>
      </c>
      <c r="BT87" s="79" t="s">
        <v>928</v>
      </c>
      <c r="BU87" s="148">
        <v>45292</v>
      </c>
      <c r="BV87" s="148">
        <v>45657</v>
      </c>
      <c r="BW87" s="152">
        <v>4780</v>
      </c>
      <c r="BX87" s="73"/>
      <c r="BY87" s="87"/>
      <c r="BZ87" s="87"/>
      <c r="CA87" s="87"/>
      <c r="CB87" s="87"/>
      <c r="CC87" s="87"/>
      <c r="CD87" s="87"/>
      <c r="CE87" s="87"/>
      <c r="CF87" s="87"/>
      <c r="CG87" s="87"/>
      <c r="CH87" s="87"/>
      <c r="CI87" s="87"/>
      <c r="CJ87" s="87"/>
      <c r="CK87" s="87"/>
      <c r="CL87" s="87"/>
      <c r="CM87" s="87"/>
      <c r="CN87" s="87"/>
      <c r="CO87" s="87"/>
      <c r="CP87" s="87"/>
      <c r="CQ87" s="87"/>
      <c r="CR87" s="87"/>
    </row>
    <row r="88" spans="1:96" ht="87.6" customHeight="1">
      <c r="A88" s="743"/>
      <c r="B88" s="743"/>
      <c r="C88" s="845"/>
      <c r="D88" s="845"/>
      <c r="E88" s="86"/>
      <c r="F88" s="86"/>
      <c r="G88" s="743"/>
      <c r="H88" s="743"/>
      <c r="I88" s="235" t="s">
        <v>287</v>
      </c>
      <c r="J88" s="764"/>
      <c r="K88" s="743"/>
      <c r="L88" s="743"/>
      <c r="M88" s="845"/>
      <c r="N88" s="845"/>
      <c r="O88" s="845"/>
      <c r="P88" s="845"/>
      <c r="Q88" s="845"/>
      <c r="R88" s="845"/>
      <c r="S88" s="845"/>
      <c r="T88" s="845"/>
      <c r="U88" s="845"/>
      <c r="V88" s="845"/>
      <c r="W88" s="845"/>
      <c r="X88" s="845"/>
      <c r="Y88" s="845"/>
      <c r="Z88" s="845"/>
      <c r="AA88" s="845"/>
      <c r="AB88" s="845"/>
      <c r="AC88" s="845"/>
      <c r="AD88" s="845"/>
      <c r="AE88" s="845"/>
      <c r="AF88" s="743"/>
      <c r="AG88" s="72">
        <f t="shared" si="38"/>
        <v>5</v>
      </c>
      <c r="AH88" s="743"/>
      <c r="AI88" s="743"/>
      <c r="AJ88" s="743"/>
      <c r="AK88" s="73">
        <v>4</v>
      </c>
      <c r="AL88" s="143" t="s">
        <v>400</v>
      </c>
      <c r="AM88" s="134" t="s">
        <v>283</v>
      </c>
      <c r="AN88" s="134">
        <f t="shared" si="45"/>
        <v>15</v>
      </c>
      <c r="AO88" s="134" t="s">
        <v>282</v>
      </c>
      <c r="AP88" s="134">
        <f t="shared" si="46"/>
        <v>15</v>
      </c>
      <c r="AQ88" s="134" t="s">
        <v>281</v>
      </c>
      <c r="AR88" s="134">
        <f t="shared" si="47"/>
        <v>15</v>
      </c>
      <c r="AS88" s="134" t="s">
        <v>315</v>
      </c>
      <c r="AT88" s="134">
        <f t="shared" si="48"/>
        <v>10</v>
      </c>
      <c r="AU88" s="134" t="s">
        <v>279</v>
      </c>
      <c r="AV88" s="134">
        <f t="shared" si="49"/>
        <v>15</v>
      </c>
      <c r="AW88" s="134" t="s">
        <v>278</v>
      </c>
      <c r="AX88" s="134">
        <f t="shared" si="50"/>
        <v>15</v>
      </c>
      <c r="AY88" s="134" t="s">
        <v>277</v>
      </c>
      <c r="AZ88" s="134">
        <f t="shared" si="51"/>
        <v>15</v>
      </c>
      <c r="BA88" s="145">
        <f t="shared" si="52"/>
        <v>100</v>
      </c>
      <c r="BB88" s="134" t="str">
        <f t="shared" si="53"/>
        <v>Fuerte</v>
      </c>
      <c r="BC88" s="134" t="s">
        <v>276</v>
      </c>
      <c r="BD88" s="134">
        <f t="shared" si="54"/>
        <v>100</v>
      </c>
      <c r="BE88" s="146" t="str">
        <f t="shared" si="55"/>
        <v>Fuerte</v>
      </c>
      <c r="BF88" s="743"/>
      <c r="BG88" s="743"/>
      <c r="BH88" s="743"/>
      <c r="BI88" s="743"/>
      <c r="BJ88" s="743"/>
      <c r="BK88" s="743"/>
      <c r="BL88" s="743"/>
      <c r="BM88" s="743"/>
      <c r="BN88" s="146" t="s">
        <v>314</v>
      </c>
      <c r="BO88" s="78" t="s">
        <v>399</v>
      </c>
      <c r="BP88" s="78" t="s">
        <v>882</v>
      </c>
      <c r="BQ88" s="79" t="s">
        <v>931</v>
      </c>
      <c r="BR88" s="249" t="s">
        <v>398</v>
      </c>
      <c r="BS88" s="79" t="s">
        <v>394</v>
      </c>
      <c r="BT88" s="79" t="s">
        <v>928</v>
      </c>
      <c r="BU88" s="148">
        <v>45292</v>
      </c>
      <c r="BV88" s="148">
        <v>45657</v>
      </c>
      <c r="BW88" s="152">
        <v>4780</v>
      </c>
      <c r="BX88" s="73"/>
      <c r="BY88" s="87"/>
      <c r="BZ88" s="87"/>
      <c r="CA88" s="87"/>
      <c r="CB88" s="87"/>
      <c r="CC88" s="87"/>
      <c r="CD88" s="87"/>
      <c r="CE88" s="87"/>
      <c r="CF88" s="87"/>
      <c r="CG88" s="87"/>
      <c r="CH88" s="87"/>
      <c r="CI88" s="87"/>
      <c r="CJ88" s="87"/>
      <c r="CK88" s="87"/>
      <c r="CL88" s="87"/>
      <c r="CM88" s="87"/>
      <c r="CN88" s="87"/>
      <c r="CO88" s="87"/>
      <c r="CP88" s="87"/>
      <c r="CQ88" s="87"/>
      <c r="CR88" s="87"/>
    </row>
    <row r="89" spans="1:96" ht="97.15" customHeight="1">
      <c r="A89" s="743"/>
      <c r="B89" s="743"/>
      <c r="C89" s="845"/>
      <c r="D89" s="845"/>
      <c r="E89" s="86"/>
      <c r="F89" s="86"/>
      <c r="G89" s="743"/>
      <c r="H89" s="743"/>
      <c r="I89" s="235" t="s">
        <v>340</v>
      </c>
      <c r="J89" s="764"/>
      <c r="K89" s="743"/>
      <c r="L89" s="743"/>
      <c r="M89" s="845"/>
      <c r="N89" s="845"/>
      <c r="O89" s="845"/>
      <c r="P89" s="845"/>
      <c r="Q89" s="845"/>
      <c r="R89" s="845"/>
      <c r="S89" s="845"/>
      <c r="T89" s="845"/>
      <c r="U89" s="845"/>
      <c r="V89" s="845"/>
      <c r="W89" s="845"/>
      <c r="X89" s="845"/>
      <c r="Y89" s="845"/>
      <c r="Z89" s="845"/>
      <c r="AA89" s="845"/>
      <c r="AB89" s="845"/>
      <c r="AC89" s="845"/>
      <c r="AD89" s="845"/>
      <c r="AE89" s="845"/>
      <c r="AF89" s="743"/>
      <c r="AG89" s="72">
        <f t="shared" si="38"/>
        <v>5</v>
      </c>
      <c r="AH89" s="743"/>
      <c r="AI89" s="743"/>
      <c r="AJ89" s="743"/>
      <c r="AK89" s="73">
        <v>5</v>
      </c>
      <c r="AL89" s="143" t="s">
        <v>397</v>
      </c>
      <c r="AM89" s="134" t="s">
        <v>283</v>
      </c>
      <c r="AN89" s="134">
        <f t="shared" si="45"/>
        <v>15</v>
      </c>
      <c r="AO89" s="134" t="s">
        <v>282</v>
      </c>
      <c r="AP89" s="134">
        <f t="shared" si="46"/>
        <v>15</v>
      </c>
      <c r="AQ89" s="134" t="s">
        <v>281</v>
      </c>
      <c r="AR89" s="134">
        <f t="shared" si="47"/>
        <v>15</v>
      </c>
      <c r="AS89" s="134" t="s">
        <v>315</v>
      </c>
      <c r="AT89" s="134">
        <f t="shared" si="48"/>
        <v>10</v>
      </c>
      <c r="AU89" s="134" t="s">
        <v>279</v>
      </c>
      <c r="AV89" s="134">
        <f t="shared" si="49"/>
        <v>15</v>
      </c>
      <c r="AW89" s="134" t="s">
        <v>278</v>
      </c>
      <c r="AX89" s="134">
        <f t="shared" si="50"/>
        <v>15</v>
      </c>
      <c r="AY89" s="134" t="s">
        <v>277</v>
      </c>
      <c r="AZ89" s="134">
        <f t="shared" si="51"/>
        <v>15</v>
      </c>
      <c r="BA89" s="145">
        <f t="shared" si="52"/>
        <v>100</v>
      </c>
      <c r="BB89" s="134" t="str">
        <f t="shared" si="53"/>
        <v>Fuerte</v>
      </c>
      <c r="BC89" s="134" t="s">
        <v>276</v>
      </c>
      <c r="BD89" s="134">
        <f t="shared" si="54"/>
        <v>100</v>
      </c>
      <c r="BE89" s="146" t="str">
        <f t="shared" si="55"/>
        <v>Fuerte</v>
      </c>
      <c r="BF89" s="743"/>
      <c r="BG89" s="743"/>
      <c r="BH89" s="743"/>
      <c r="BI89" s="743"/>
      <c r="BJ89" s="743"/>
      <c r="BK89" s="743"/>
      <c r="BL89" s="743"/>
      <c r="BM89" s="743"/>
      <c r="BN89" s="146" t="s">
        <v>314</v>
      </c>
      <c r="BO89" s="250" t="s">
        <v>396</v>
      </c>
      <c r="BP89" s="78" t="s">
        <v>882</v>
      </c>
      <c r="BQ89" s="79" t="s">
        <v>932</v>
      </c>
      <c r="BR89" s="79" t="s">
        <v>395</v>
      </c>
      <c r="BS89" s="79" t="s">
        <v>394</v>
      </c>
      <c r="BT89" s="79" t="s">
        <v>928</v>
      </c>
      <c r="BU89" s="148">
        <v>45292</v>
      </c>
      <c r="BV89" s="148">
        <v>45657</v>
      </c>
      <c r="BW89" s="152">
        <v>4780</v>
      </c>
      <c r="BX89" s="73"/>
      <c r="BY89" s="87"/>
      <c r="BZ89" s="87"/>
      <c r="CA89" s="87"/>
      <c r="CB89" s="87"/>
      <c r="CC89" s="87"/>
      <c r="CD89" s="87"/>
      <c r="CE89" s="87"/>
      <c r="CF89" s="87"/>
      <c r="CG89" s="87"/>
      <c r="CH89" s="87"/>
      <c r="CI89" s="87"/>
      <c r="CJ89" s="87"/>
      <c r="CK89" s="87"/>
      <c r="CL89" s="87"/>
      <c r="CM89" s="87"/>
      <c r="CN89" s="87"/>
      <c r="CO89" s="87"/>
      <c r="CP89" s="87"/>
      <c r="CQ89" s="87"/>
      <c r="CR89" s="87"/>
    </row>
    <row r="90" spans="1:96" ht="96" customHeight="1">
      <c r="A90" s="89">
        <v>22</v>
      </c>
      <c r="B90" s="89" t="s">
        <v>383</v>
      </c>
      <c r="C90" s="89" t="s">
        <v>392</v>
      </c>
      <c r="D90" s="89" t="s">
        <v>391</v>
      </c>
      <c r="E90" s="89" t="s">
        <v>390</v>
      </c>
      <c r="F90" s="89" t="s">
        <v>389</v>
      </c>
      <c r="G90" s="89" t="s">
        <v>388</v>
      </c>
      <c r="H90" s="89" t="s">
        <v>317</v>
      </c>
      <c r="I90" s="89" t="s">
        <v>301</v>
      </c>
      <c r="J90" s="251">
        <v>4</v>
      </c>
      <c r="K90" s="231" t="str">
        <f>IF(J90&lt;=0,"",IF(J90=1,"Rara vez",IF(J90=2,"Improbable",IF(J90=3,"Posible",IF(J90=4,"Probable",IF(J90=5,"Casi Seguro"))))))</f>
        <v>Probable</v>
      </c>
      <c r="L90" s="232">
        <f>IF(K90="","",IF(K90="Rara vez",0.2,IF(K90="Improbable",0.4,IF(K90="Posible",0.6,IF(K90="Probable",0.8,IF(K90="Casi seguro",1,))))))</f>
        <v>0.8</v>
      </c>
      <c r="M90" s="232" t="s">
        <v>286</v>
      </c>
      <c r="N90" s="232" t="s">
        <v>286</v>
      </c>
      <c r="O90" s="232" t="s">
        <v>285</v>
      </c>
      <c r="P90" s="232" t="s">
        <v>285</v>
      </c>
      <c r="Q90" s="232" t="s">
        <v>286</v>
      </c>
      <c r="R90" s="232" t="s">
        <v>285</v>
      </c>
      <c r="S90" s="232" t="s">
        <v>285</v>
      </c>
      <c r="T90" s="232" t="s">
        <v>285</v>
      </c>
      <c r="U90" s="232" t="s">
        <v>286</v>
      </c>
      <c r="V90" s="232" t="s">
        <v>285</v>
      </c>
      <c r="W90" s="232" t="s">
        <v>286</v>
      </c>
      <c r="X90" s="232" t="s">
        <v>286</v>
      </c>
      <c r="Y90" s="232" t="s">
        <v>285</v>
      </c>
      <c r="Z90" s="232" t="s">
        <v>286</v>
      </c>
      <c r="AA90" s="232" t="s">
        <v>286</v>
      </c>
      <c r="AB90" s="232" t="s">
        <v>285</v>
      </c>
      <c r="AC90" s="232" t="s">
        <v>285</v>
      </c>
      <c r="AD90" s="232" t="s">
        <v>285</v>
      </c>
      <c r="AE90" s="232" t="s">
        <v>285</v>
      </c>
      <c r="AF90" s="233">
        <f>IF(AB90="Si","19",COUNTIF(M90:AE90,"si"))</f>
        <v>8</v>
      </c>
      <c r="AG90" s="72">
        <f t="shared" si="38"/>
        <v>10</v>
      </c>
      <c r="AH90" s="231" t="str">
        <f>IF(AG90=5,"Moderado",IF(AG90=10,"Mayor",IF(AG90=20,"Catastrófico",0)))</f>
        <v>Mayor</v>
      </c>
      <c r="AI90" s="232">
        <f>IF(AH90="","",IF(AH90="Moderado",0.6,IF(AH90="Mayor",0.8,IF(AH90="Catastrófico",1,))))</f>
        <v>0.8</v>
      </c>
      <c r="AJ90" s="231"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Extremo</v>
      </c>
      <c r="AK90" s="114">
        <v>1</v>
      </c>
      <c r="AL90" s="61" t="s">
        <v>387</v>
      </c>
      <c r="AM90" s="132" t="s">
        <v>283</v>
      </c>
      <c r="AN90" s="132">
        <f t="shared" si="45"/>
        <v>15</v>
      </c>
      <c r="AO90" s="132" t="s">
        <v>282</v>
      </c>
      <c r="AP90" s="132">
        <f t="shared" si="46"/>
        <v>15</v>
      </c>
      <c r="AQ90" s="132" t="s">
        <v>281</v>
      </c>
      <c r="AR90" s="132">
        <f t="shared" si="47"/>
        <v>15</v>
      </c>
      <c r="AS90" s="132" t="s">
        <v>280</v>
      </c>
      <c r="AT90" s="132">
        <f t="shared" si="48"/>
        <v>15</v>
      </c>
      <c r="AU90" s="132" t="s">
        <v>279</v>
      </c>
      <c r="AV90" s="132">
        <f t="shared" si="49"/>
        <v>15</v>
      </c>
      <c r="AW90" s="134" t="s">
        <v>278</v>
      </c>
      <c r="AX90" s="132">
        <f t="shared" si="50"/>
        <v>15</v>
      </c>
      <c r="AY90" s="134" t="s">
        <v>277</v>
      </c>
      <c r="AZ90" s="132">
        <f t="shared" si="51"/>
        <v>15</v>
      </c>
      <c r="BA90" s="135">
        <f>SUM(AN90,AP90,AR90,AT90,AV90,AX90,AZ90)</f>
        <v>105</v>
      </c>
      <c r="BB90" s="132" t="str">
        <f>IF(BA90&gt;=96,"Fuerte",IF(AND(BA90&gt;=86, BA90&lt;96),"Moderado",IF(BA90&lt;86,"Débil")))</f>
        <v>Fuerte</v>
      </c>
      <c r="BC90" s="132" t="s">
        <v>276</v>
      </c>
      <c r="BD90" s="132">
        <f>VALUE(IF(OR(AND(BB90="Fuerte",BC90="Fuerte")),"100",IF(OR(AND(BB90="Fuerte",BC90="Moderado"),AND(BB90="Moderado",BC90="Fuerte"),AND(BB90="Moderado",BC90="Moderado")),"50",IF(OR(AND(BB90="Fuerte",BC90="Débil"),AND(BB90="Moderado",BC90="Débil"),AND(BB90="Débil",BC90="Fuerte"),AND(BB90="Débil",BC90="Moderado"),AND(BB90="Débil",BC90="Débil")),"0",))))</f>
        <v>100</v>
      </c>
      <c r="BE90" s="136" t="str">
        <f>IF(BD90=100,"Fuerte",IF(BD90=50,"Moderado",IF(BD90=0,"Débil")))</f>
        <v>Fuerte</v>
      </c>
      <c r="BF90" s="136">
        <f>AVERAGE(BD90:BD90)</f>
        <v>100</v>
      </c>
      <c r="BG90" s="136" t="str">
        <f>IF(BF90=100,"Fuerte",IF(AND(BF90&lt;=99, BF90&gt;=50),"Moderado",IF(BF90&lt;50,"Débil")))</f>
        <v>Fuerte</v>
      </c>
      <c r="BH90" s="234">
        <f>IF(BG90="Fuerte",(J90-2),IF(BG90="Moderado",(J90-1), IF(BG90="Débil",((J90-0)))))</f>
        <v>2</v>
      </c>
      <c r="BI90" s="234" t="str">
        <f>IF(BH90&lt;=0,"",IF(BH90=1,"Rara vez",IF(BH90=2,"Improbable",IF(BH90=3,"Posible",IF(BH90=4,"Probable",IF(BH90=5,"Casi Seguro"))))))</f>
        <v>Improbable</v>
      </c>
      <c r="BJ90" s="252">
        <f>IF(BI90="","",IF(BI90="Rara vez",0.2,IF(BI90="Improbable",0.4,IF(BI90="Posible",0.6,IF(BI90="Probable",0.8,IF(BI90="Casi seguro",1,))))))</f>
        <v>0.4</v>
      </c>
      <c r="BK90" s="234" t="str">
        <f>IFERROR(IF(AG90=5,"Moderado",IF(AG90=10,"Mayor",IF(AG90=20,"Catastrófico",0))),"")</f>
        <v>Mayor</v>
      </c>
      <c r="BL90" s="252">
        <f>IF(AH90="","",IF(AH90="Moderado",0.6,IF(AH90="Mayor",0.8,IF(AH90="Catastrófico",1,))))</f>
        <v>0.8</v>
      </c>
      <c r="BM90" s="253" t="str">
        <f>IF(OR(AND(KBJ90="Rara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136" t="s">
        <v>314</v>
      </c>
      <c r="BO90" s="60" t="s">
        <v>386</v>
      </c>
      <c r="BP90" s="254" t="s">
        <v>933</v>
      </c>
      <c r="BQ90" s="59" t="s">
        <v>385</v>
      </c>
      <c r="BR90" s="255" t="s">
        <v>384</v>
      </c>
      <c r="BS90" s="255" t="s">
        <v>383</v>
      </c>
      <c r="BT90" s="255" t="s">
        <v>382</v>
      </c>
      <c r="BU90" s="256" t="s">
        <v>381</v>
      </c>
      <c r="BV90" s="256" t="s">
        <v>380</v>
      </c>
      <c r="BW90" s="152">
        <v>4826</v>
      </c>
      <c r="BX90" s="114"/>
      <c r="BY90" s="87"/>
      <c r="BZ90" s="87"/>
      <c r="CA90" s="87"/>
      <c r="CB90" s="87"/>
      <c r="CC90" s="87"/>
      <c r="CD90" s="87"/>
      <c r="CE90" s="87"/>
      <c r="CF90" s="87"/>
      <c r="CG90" s="87"/>
      <c r="CH90" s="87"/>
      <c r="CI90" s="87"/>
      <c r="CJ90" s="87"/>
      <c r="CK90" s="87"/>
      <c r="CL90" s="87"/>
      <c r="CM90" s="87"/>
      <c r="CN90" s="87"/>
      <c r="CO90" s="87"/>
      <c r="CP90" s="87"/>
      <c r="CQ90" s="87"/>
      <c r="CR90" s="87"/>
    </row>
    <row r="91" spans="1:96" ht="265.14999999999998" customHeight="1">
      <c r="A91" s="759">
        <v>23</v>
      </c>
      <c r="B91" s="759" t="s">
        <v>379</v>
      </c>
      <c r="C91" s="759" t="s">
        <v>378</v>
      </c>
      <c r="D91" s="759" t="s">
        <v>377</v>
      </c>
      <c r="E91" s="86" t="s">
        <v>376</v>
      </c>
      <c r="F91" s="86" t="s">
        <v>375</v>
      </c>
      <c r="G91" s="759" t="s">
        <v>374</v>
      </c>
      <c r="H91" s="759" t="s">
        <v>317</v>
      </c>
      <c r="I91" s="130" t="s">
        <v>301</v>
      </c>
      <c r="J91" s="836">
        <v>5</v>
      </c>
      <c r="K91" s="780" t="str">
        <f>IF(J91&lt;=0,"",IF(J91=1,"Rara vez",IF(J91=2,"Improbable",IF(J91=3,"Posible",IF(J91=4,"Probable",IF(J91=5,"Casi Seguro"))))))</f>
        <v>Casi Seguro</v>
      </c>
      <c r="L91" s="782">
        <f>IF(K91="","",IF(K91="Rara vez",0.2,IF(K91="Improbable",0.4,IF(K91="Posible",0.6,IF(K91="Probable",0.8,IF(K91="Casi seguro",1,))))))</f>
        <v>1</v>
      </c>
      <c r="M91" s="888" t="s">
        <v>286</v>
      </c>
      <c r="N91" s="888" t="s">
        <v>286</v>
      </c>
      <c r="O91" s="888" t="s">
        <v>286</v>
      </c>
      <c r="P91" s="888" t="s">
        <v>286</v>
      </c>
      <c r="Q91" s="888" t="s">
        <v>286</v>
      </c>
      <c r="R91" s="888" t="s">
        <v>286</v>
      </c>
      <c r="S91" s="888" t="s">
        <v>286</v>
      </c>
      <c r="T91" s="888" t="s">
        <v>286</v>
      </c>
      <c r="U91" s="888" t="s">
        <v>286</v>
      </c>
      <c r="V91" s="888" t="s">
        <v>286</v>
      </c>
      <c r="W91" s="888" t="s">
        <v>286</v>
      </c>
      <c r="X91" s="888" t="s">
        <v>286</v>
      </c>
      <c r="Y91" s="888" t="s">
        <v>286</v>
      </c>
      <c r="Z91" s="888" t="s">
        <v>286</v>
      </c>
      <c r="AA91" s="888" t="s">
        <v>286</v>
      </c>
      <c r="AB91" s="888" t="s">
        <v>285</v>
      </c>
      <c r="AC91" s="888" t="s">
        <v>286</v>
      </c>
      <c r="AD91" s="888" t="s">
        <v>286</v>
      </c>
      <c r="AE91" s="888" t="s">
        <v>285</v>
      </c>
      <c r="AF91" s="801">
        <f>IF(AB91="Si","19",COUNTIF(M91:AE92,"si"))</f>
        <v>17</v>
      </c>
      <c r="AG91" s="72">
        <f t="shared" si="38"/>
        <v>20</v>
      </c>
      <c r="AH91" s="780" t="str">
        <f>IF(AG91=5,"Moderado",IF(AG91=10,"Mayor",IF(AG91=20,"Catastrófico",0)))</f>
        <v>Catastrófico</v>
      </c>
      <c r="AI91" s="782">
        <f>IF(AH91="","",IF(AH91="Moderado",0.6,IF(AH91="Mayor",0.8,IF(AH91="Catastrófico",1,))))</f>
        <v>1</v>
      </c>
      <c r="AJ91" s="780" t="str">
        <f>IF(OR(AND(K91="Rara vez",AH91="Moderado"),AND(K91="Improbable",AH91="Moderado")),"Moderado",IF(OR(AND(K91="Rara vez",AH91="Mayor"),AND(K91="Improbable",AH91="Mayor"),AND(K91="Posible",AH91="Moderado"),AND(K91="Probable",AH91="Moderado")),"Alta",IF(OR(AND(K91="Rara vez",AH91="Catastrófico"),AND(K91="Improbable",AH91="Catastrófico"),AND(K91="Posible",AH91="Catastrófico"),AND(K91="Probable",AH91="Catastrófico"),AND(K91="Casi seguro",AH91="Catastrófico"),AND(K91="Posible",AH91="Moderado"),AND(K91="Probable",AH91="Moderado"),AND(K91="Casi seguro",AH91="Moderado"),AND(K91="Posible",AH91="Mayor"),AND(K91="Probable",AH91="Mayor"),AND(K91="Casi seguro",AH91="Mayor")),"Extremo",)))</f>
        <v>Extremo</v>
      </c>
      <c r="AK91" s="114">
        <v>1</v>
      </c>
      <c r="AL91" s="142" t="s">
        <v>373</v>
      </c>
      <c r="AM91" s="132" t="s">
        <v>283</v>
      </c>
      <c r="AN91" s="132">
        <f t="shared" si="45"/>
        <v>15</v>
      </c>
      <c r="AO91" s="132" t="s">
        <v>282</v>
      </c>
      <c r="AP91" s="132">
        <f t="shared" si="46"/>
        <v>15</v>
      </c>
      <c r="AQ91" s="132" t="s">
        <v>281</v>
      </c>
      <c r="AR91" s="132">
        <f t="shared" si="47"/>
        <v>15</v>
      </c>
      <c r="AS91" s="132" t="s">
        <v>315</v>
      </c>
      <c r="AT91" s="132">
        <f t="shared" si="48"/>
        <v>10</v>
      </c>
      <c r="AU91" s="132" t="s">
        <v>279</v>
      </c>
      <c r="AV91" s="132">
        <f t="shared" si="49"/>
        <v>15</v>
      </c>
      <c r="AW91" s="134" t="s">
        <v>278</v>
      </c>
      <c r="AX91" s="132">
        <f t="shared" si="50"/>
        <v>15</v>
      </c>
      <c r="AY91" s="134" t="s">
        <v>277</v>
      </c>
      <c r="AZ91" s="132">
        <f t="shared" si="51"/>
        <v>15</v>
      </c>
      <c r="BA91" s="135">
        <f>SUM(AN91,AP91,AR91,AT91,AV91,AX91,AZ91)</f>
        <v>100</v>
      </c>
      <c r="BB91" s="132" t="str">
        <f>IF(BA91&gt;=96,"Fuerte",IF(AND(BA91&gt;=86, BA91&lt;96),"Moderado",IF(BA91&lt;86,"Débil")))</f>
        <v>Fuerte</v>
      </c>
      <c r="BC91" s="132" t="s">
        <v>276</v>
      </c>
      <c r="BD91" s="132">
        <f>VALUE(IF(OR(AND(BB91="Fuerte",BC91="Fuerte")),"100",IF(OR(AND(BB91="Fuerte",BC91="Moderado"),AND(BB91="Moderado",BC91="Fuerte"),AND(BB91="Moderado",BC91="Moderado")),"50",IF(OR(AND(BB91="Fuerte",BC91="Débil"),AND(BB91="Moderado",BC91="Débil"),AND(BB91="Débil",BC91="Fuerte"),AND(BB91="Débil",BC91="Moderado"),AND(BB91="Débil",BC91="Débil")),"0",))))</f>
        <v>100</v>
      </c>
      <c r="BE91" s="136" t="str">
        <f>IF(BD91=100,"Fuerte",IF(BD91=50,"Moderado",IF(BD91=0,"Débil")))</f>
        <v>Fuerte</v>
      </c>
      <c r="BF91" s="835">
        <f>AVERAGE(BD91:BD95)</f>
        <v>100</v>
      </c>
      <c r="BG91" s="835" t="str">
        <f>IF(BF91=100,"Fuerte",IF(AND(BF91&lt;=99, BF91&gt;=50),"Moderado",IF(BF91&lt;50,"Débil")))</f>
        <v>Fuerte</v>
      </c>
      <c r="BH91" s="741">
        <f>IF(BG91="Fuerte",(J91-2),IF(BG91="Moderado",(J91-1), IF(BG91="Débil",((J91-0)))))</f>
        <v>3</v>
      </c>
      <c r="BI91" s="741" t="str">
        <f>IF(BH91&lt;=0,"",IF(BH91=1,"Rara vez",IF(BH91=2,"Improbable",IF(BH91=3,"Posible",IF(BH91=4,"Probable",IF(BH91=5,"Casi Seguro"))))))</f>
        <v>Posible</v>
      </c>
      <c r="BJ91" s="831">
        <f>IF(BI91="","",IF(BI91="Rara vez",0.2,IF(BI91="Improbable",0.4,IF(BI91="Posible",0.6,IF(BI91="Probable",0.8,IF(BI91="Casi seguro",1,))))))</f>
        <v>0.6</v>
      </c>
      <c r="BK91" s="741" t="str">
        <f>IFERROR(IF(AG91=5,"Moderado",IF(AG91=10,"Mayor",IF(AG91=20,"Catastrófico",0))),"")</f>
        <v>Catastrófico</v>
      </c>
      <c r="BL91" s="831">
        <f>IF(AH91="","",IF(AH91="Moderado",0.6,IF(AH91="Mayor",0.8,IF(AH91="Catastrófico",1,))))</f>
        <v>1</v>
      </c>
      <c r="BM91" s="832" t="str">
        <f>IF(OR(AND(KBJ91="Rara vez",BK91="Moderado"),AND(BI91="Improbable",BK91="Moderado")),"Moderado",IF(OR(AND(BI91="Rara vez",BK91="Mayor"),AND(BI91="Improbable",BK91="Mayor"),AND(BI91="Posible",BK91="Moderado"),AND(BI91="Probable",BK91="Moderado")),"Alta",IF(OR(AND(BI91="Rara vez",BK91="Catastrófico"),AND(BI91="Improbable",BK91="Catastrófico"),AND(BI91="Posible",BK91="Catastrófico"),AND(BI91="Probable",BK91="Catastrófico"),AND(BI91="Casi seguro",BK91="Catastrófico"),AND(BI91="Posible",BK91="Moderado"),AND(BI91="Probable",BK91="Moderado"),AND(BI91="Casi seguro",BK91="Moderado"),AND(BI91="Posible",BK91="Mayor"),AND(BI91="Probable",BK91="Mayor"),AND(BI91="Casi seguro",BK91="Mayor")),"Extremo",)))</f>
        <v>Extremo</v>
      </c>
      <c r="BN91" s="137" t="s">
        <v>314</v>
      </c>
      <c r="BO91" s="257" t="s">
        <v>372</v>
      </c>
      <c r="BP91" s="139" t="s">
        <v>934</v>
      </c>
      <c r="BQ91" s="152" t="s">
        <v>935</v>
      </c>
      <c r="BR91" s="181" t="s">
        <v>371</v>
      </c>
      <c r="BS91" s="181" t="s">
        <v>370</v>
      </c>
      <c r="BT91" s="181" t="s">
        <v>936</v>
      </c>
      <c r="BU91" s="258" t="s">
        <v>937</v>
      </c>
      <c r="BV91" s="258" t="s">
        <v>938</v>
      </c>
      <c r="BW91" s="259">
        <v>4784</v>
      </c>
      <c r="BX91" s="114"/>
      <c r="BY91" s="87"/>
      <c r="BZ91" s="87"/>
      <c r="CA91" s="87"/>
      <c r="CB91" s="87"/>
      <c r="CC91" s="87"/>
      <c r="CD91" s="87"/>
      <c r="CE91" s="87"/>
      <c r="CF91" s="87"/>
      <c r="CG91" s="87"/>
      <c r="CH91" s="87"/>
      <c r="CI91" s="87"/>
      <c r="CJ91" s="87"/>
      <c r="CK91" s="87"/>
      <c r="CL91" s="87"/>
      <c r="CM91" s="87"/>
      <c r="CN91" s="87"/>
      <c r="CO91" s="87"/>
      <c r="CP91" s="87"/>
      <c r="CQ91" s="87"/>
      <c r="CR91" s="87"/>
    </row>
    <row r="92" spans="1:96" ht="408.6" customHeight="1">
      <c r="A92" s="743"/>
      <c r="B92" s="743"/>
      <c r="C92" s="743"/>
      <c r="D92" s="743"/>
      <c r="E92" s="86"/>
      <c r="F92" s="86"/>
      <c r="G92" s="837"/>
      <c r="H92" s="743"/>
      <c r="I92" s="130" t="s">
        <v>309</v>
      </c>
      <c r="J92" s="764"/>
      <c r="K92" s="743"/>
      <c r="L92" s="743"/>
      <c r="M92" s="889"/>
      <c r="N92" s="889"/>
      <c r="O92" s="889"/>
      <c r="P92" s="889"/>
      <c r="Q92" s="889"/>
      <c r="R92" s="889"/>
      <c r="S92" s="889"/>
      <c r="T92" s="889"/>
      <c r="U92" s="889"/>
      <c r="V92" s="889"/>
      <c r="W92" s="889"/>
      <c r="X92" s="889"/>
      <c r="Y92" s="889"/>
      <c r="Z92" s="889"/>
      <c r="AA92" s="889"/>
      <c r="AB92" s="889"/>
      <c r="AC92" s="889"/>
      <c r="AD92" s="889"/>
      <c r="AE92" s="889"/>
      <c r="AF92" s="743"/>
      <c r="AG92" s="72">
        <f t="shared" si="38"/>
        <v>5</v>
      </c>
      <c r="AH92" s="743"/>
      <c r="AI92" s="743"/>
      <c r="AJ92" s="743"/>
      <c r="AK92" s="114">
        <v>2</v>
      </c>
      <c r="AL92" s="90" t="s">
        <v>308</v>
      </c>
      <c r="AM92" s="132"/>
      <c r="AN92" s="132" t="str">
        <f t="shared" si="45"/>
        <v/>
      </c>
      <c r="AO92" s="132"/>
      <c r="AP92" s="132" t="str">
        <f t="shared" si="46"/>
        <v/>
      </c>
      <c r="AQ92" s="132"/>
      <c r="AR92" s="132" t="str">
        <f t="shared" si="47"/>
        <v/>
      </c>
      <c r="AS92" s="132"/>
      <c r="AT92" s="132" t="str">
        <f t="shared" si="48"/>
        <v/>
      </c>
      <c r="AU92" s="132"/>
      <c r="AV92" s="132" t="str">
        <f t="shared" si="49"/>
        <v/>
      </c>
      <c r="AW92" s="134"/>
      <c r="AX92" s="132" t="str">
        <f t="shared" si="50"/>
        <v/>
      </c>
      <c r="AY92" s="134"/>
      <c r="AZ92" s="132" t="str">
        <f t="shared" si="51"/>
        <v/>
      </c>
      <c r="BA92" s="135"/>
      <c r="BB92" s="132"/>
      <c r="BC92" s="132"/>
      <c r="BD92" s="132"/>
      <c r="BE92" s="136"/>
      <c r="BF92" s="743"/>
      <c r="BG92" s="743"/>
      <c r="BH92" s="743"/>
      <c r="BI92" s="743"/>
      <c r="BJ92" s="743"/>
      <c r="BK92" s="743"/>
      <c r="BL92" s="743"/>
      <c r="BM92" s="743"/>
      <c r="BN92" s="137" t="s">
        <v>363</v>
      </c>
      <c r="BO92" s="260" t="s">
        <v>369</v>
      </c>
      <c r="BP92" s="261" t="s">
        <v>939</v>
      </c>
      <c r="BQ92" s="262" t="s">
        <v>940</v>
      </c>
      <c r="BR92" s="263" t="s">
        <v>941</v>
      </c>
      <c r="BS92" s="264" t="s">
        <v>366</v>
      </c>
      <c r="BT92" s="263" t="s">
        <v>942</v>
      </c>
      <c r="BU92" s="265" t="s">
        <v>937</v>
      </c>
      <c r="BV92" s="265" t="s">
        <v>938</v>
      </c>
      <c r="BW92" s="266">
        <v>4784</v>
      </c>
      <c r="BX92" s="267"/>
      <c r="BY92" s="87"/>
      <c r="BZ92" s="87"/>
      <c r="CA92" s="87"/>
      <c r="CB92" s="87"/>
      <c r="CC92" s="87"/>
      <c r="CD92" s="87"/>
      <c r="CE92" s="87"/>
      <c r="CF92" s="87"/>
      <c r="CG92" s="87"/>
      <c r="CH92" s="87"/>
      <c r="CI92" s="87"/>
      <c r="CJ92" s="87"/>
      <c r="CK92" s="87"/>
      <c r="CL92" s="87"/>
      <c r="CM92" s="87"/>
      <c r="CN92" s="87"/>
      <c r="CO92" s="87"/>
      <c r="CP92" s="87"/>
      <c r="CQ92" s="87"/>
      <c r="CR92" s="87"/>
    </row>
    <row r="93" spans="1:96" ht="409.5">
      <c r="A93" s="743"/>
      <c r="B93" s="743"/>
      <c r="C93" s="743"/>
      <c r="D93" s="743"/>
      <c r="E93" s="86"/>
      <c r="F93" s="86"/>
      <c r="G93" s="837"/>
      <c r="H93" s="743"/>
      <c r="I93" s="130"/>
      <c r="J93" s="764"/>
      <c r="K93" s="743"/>
      <c r="L93" s="743"/>
      <c r="M93" s="889"/>
      <c r="N93" s="889"/>
      <c r="O93" s="889"/>
      <c r="P93" s="889"/>
      <c r="Q93" s="889"/>
      <c r="R93" s="889"/>
      <c r="S93" s="889"/>
      <c r="T93" s="889"/>
      <c r="U93" s="889"/>
      <c r="V93" s="889"/>
      <c r="W93" s="889"/>
      <c r="X93" s="889"/>
      <c r="Y93" s="889"/>
      <c r="Z93" s="889"/>
      <c r="AA93" s="889"/>
      <c r="AB93" s="889"/>
      <c r="AC93" s="889"/>
      <c r="AD93" s="889"/>
      <c r="AE93" s="889"/>
      <c r="AF93" s="743"/>
      <c r="AG93" s="72"/>
      <c r="AH93" s="743"/>
      <c r="AI93" s="743"/>
      <c r="AJ93" s="743"/>
      <c r="AK93" s="114"/>
      <c r="AL93" s="90" t="s">
        <v>308</v>
      </c>
      <c r="AM93" s="132"/>
      <c r="AN93" s="132"/>
      <c r="AO93" s="132"/>
      <c r="AP93" s="132"/>
      <c r="AQ93" s="132"/>
      <c r="AR93" s="132"/>
      <c r="AS93" s="132"/>
      <c r="AT93" s="132"/>
      <c r="AU93" s="132"/>
      <c r="AV93" s="132"/>
      <c r="AW93" s="134"/>
      <c r="AX93" s="132"/>
      <c r="AY93" s="134"/>
      <c r="AZ93" s="132"/>
      <c r="BA93" s="135"/>
      <c r="BB93" s="132"/>
      <c r="BC93" s="132"/>
      <c r="BD93" s="132"/>
      <c r="BE93" s="136"/>
      <c r="BF93" s="743"/>
      <c r="BG93" s="743"/>
      <c r="BH93" s="743"/>
      <c r="BI93" s="743"/>
      <c r="BJ93" s="743"/>
      <c r="BK93" s="743"/>
      <c r="BL93" s="743"/>
      <c r="BM93" s="743"/>
      <c r="BN93" s="137" t="s">
        <v>363</v>
      </c>
      <c r="BO93" s="260" t="s">
        <v>368</v>
      </c>
      <c r="BP93" s="261" t="s">
        <v>943</v>
      </c>
      <c r="BQ93" s="262" t="s">
        <v>944</v>
      </c>
      <c r="BR93" s="263" t="s">
        <v>367</v>
      </c>
      <c r="BS93" s="264" t="s">
        <v>366</v>
      </c>
      <c r="BT93" s="263" t="s">
        <v>942</v>
      </c>
      <c r="BU93" s="268">
        <v>45421</v>
      </c>
      <c r="BV93" s="269" t="s">
        <v>945</v>
      </c>
      <c r="BW93" s="266">
        <v>4784</v>
      </c>
      <c r="BX93" s="270"/>
      <c r="BY93" s="87"/>
      <c r="BZ93" s="87"/>
      <c r="CA93" s="87"/>
      <c r="CB93" s="87"/>
      <c r="CC93" s="87"/>
      <c r="CD93" s="87"/>
      <c r="CE93" s="87"/>
      <c r="CF93" s="87"/>
      <c r="CG93" s="87"/>
      <c r="CH93" s="87"/>
      <c r="CI93" s="87"/>
      <c r="CJ93" s="87"/>
      <c r="CK93" s="87"/>
      <c r="CL93" s="87"/>
      <c r="CM93" s="87"/>
      <c r="CN93" s="87"/>
      <c r="CO93" s="87"/>
      <c r="CP93" s="87"/>
      <c r="CQ93" s="87"/>
      <c r="CR93" s="87"/>
    </row>
    <row r="94" spans="1:96" ht="409.5">
      <c r="A94" s="743"/>
      <c r="B94" s="743"/>
      <c r="C94" s="743"/>
      <c r="D94" s="743"/>
      <c r="E94" s="86"/>
      <c r="F94" s="86"/>
      <c r="G94" s="837"/>
      <c r="H94" s="743"/>
      <c r="I94" s="130" t="s">
        <v>295</v>
      </c>
      <c r="J94" s="764"/>
      <c r="K94" s="743"/>
      <c r="L94" s="743"/>
      <c r="M94" s="889"/>
      <c r="N94" s="889"/>
      <c r="O94" s="889"/>
      <c r="P94" s="889"/>
      <c r="Q94" s="889"/>
      <c r="R94" s="889"/>
      <c r="S94" s="889"/>
      <c r="T94" s="889"/>
      <c r="U94" s="889"/>
      <c r="V94" s="889"/>
      <c r="W94" s="889"/>
      <c r="X94" s="889"/>
      <c r="Y94" s="889"/>
      <c r="Z94" s="889"/>
      <c r="AA94" s="889"/>
      <c r="AB94" s="889"/>
      <c r="AC94" s="889"/>
      <c r="AD94" s="889"/>
      <c r="AE94" s="889"/>
      <c r="AF94" s="743"/>
      <c r="AG94" s="72">
        <f t="shared" si="38"/>
        <v>5</v>
      </c>
      <c r="AH94" s="743"/>
      <c r="AI94" s="743"/>
      <c r="AJ94" s="743"/>
      <c r="AK94" s="114">
        <v>3</v>
      </c>
      <c r="AL94" s="90" t="s">
        <v>308</v>
      </c>
      <c r="AM94" s="132"/>
      <c r="AN94" s="132" t="str">
        <f t="shared" si="45"/>
        <v/>
      </c>
      <c r="AO94" s="132"/>
      <c r="AP94" s="132" t="str">
        <f t="shared" si="46"/>
        <v/>
      </c>
      <c r="AQ94" s="132"/>
      <c r="AR94" s="132" t="str">
        <f t="shared" si="47"/>
        <v/>
      </c>
      <c r="AS94" s="132"/>
      <c r="AT94" s="132" t="str">
        <f t="shared" si="48"/>
        <v/>
      </c>
      <c r="AU94" s="132"/>
      <c r="AV94" s="132" t="str">
        <f t="shared" si="49"/>
        <v/>
      </c>
      <c r="AW94" s="134"/>
      <c r="AX94" s="132" t="str">
        <f t="shared" si="50"/>
        <v/>
      </c>
      <c r="AY94" s="134"/>
      <c r="AZ94" s="132" t="str">
        <f t="shared" si="51"/>
        <v/>
      </c>
      <c r="BA94" s="135"/>
      <c r="BB94" s="132"/>
      <c r="BC94" s="132"/>
      <c r="BD94" s="132"/>
      <c r="BE94" s="136"/>
      <c r="BF94" s="743"/>
      <c r="BG94" s="743"/>
      <c r="BH94" s="743"/>
      <c r="BI94" s="743"/>
      <c r="BJ94" s="743"/>
      <c r="BK94" s="743"/>
      <c r="BL94" s="743"/>
      <c r="BM94" s="743"/>
      <c r="BN94" s="137" t="s">
        <v>363</v>
      </c>
      <c r="BO94" s="260" t="s">
        <v>365</v>
      </c>
      <c r="BP94" s="271" t="s">
        <v>946</v>
      </c>
      <c r="BQ94" s="138"/>
      <c r="BR94" s="272" t="s">
        <v>361</v>
      </c>
      <c r="BS94" s="272" t="s">
        <v>364</v>
      </c>
      <c r="BT94" s="272"/>
      <c r="BU94" s="273"/>
      <c r="BV94" s="273"/>
      <c r="BW94" s="274"/>
      <c r="BX94" s="114"/>
      <c r="BY94" s="87"/>
      <c r="BZ94" s="87"/>
      <c r="CA94" s="87"/>
      <c r="CB94" s="87"/>
      <c r="CC94" s="87"/>
      <c r="CD94" s="87"/>
      <c r="CE94" s="87"/>
      <c r="CF94" s="87"/>
      <c r="CG94" s="87"/>
      <c r="CH94" s="87"/>
      <c r="CI94" s="87"/>
      <c r="CJ94" s="87"/>
      <c r="CK94" s="87"/>
      <c r="CL94" s="87"/>
      <c r="CM94" s="87"/>
      <c r="CN94" s="87"/>
      <c r="CO94" s="87"/>
      <c r="CP94" s="87"/>
      <c r="CQ94" s="87"/>
      <c r="CR94" s="87"/>
    </row>
    <row r="95" spans="1:96" ht="409.5">
      <c r="A95" s="743"/>
      <c r="B95" s="743"/>
      <c r="C95" s="743"/>
      <c r="D95" s="743"/>
      <c r="E95" s="86"/>
      <c r="F95" s="86"/>
      <c r="G95" s="760"/>
      <c r="H95" s="743"/>
      <c r="I95" s="130" t="s">
        <v>296</v>
      </c>
      <c r="J95" s="764"/>
      <c r="K95" s="743"/>
      <c r="L95" s="743"/>
      <c r="M95" s="889"/>
      <c r="N95" s="889"/>
      <c r="O95" s="889"/>
      <c r="P95" s="889"/>
      <c r="Q95" s="889"/>
      <c r="R95" s="889"/>
      <c r="S95" s="889"/>
      <c r="T95" s="889"/>
      <c r="U95" s="889"/>
      <c r="V95" s="889"/>
      <c r="W95" s="889"/>
      <c r="X95" s="889"/>
      <c r="Y95" s="889"/>
      <c r="Z95" s="889"/>
      <c r="AA95" s="889"/>
      <c r="AB95" s="889"/>
      <c r="AC95" s="889"/>
      <c r="AD95" s="889"/>
      <c r="AE95" s="889"/>
      <c r="AF95" s="743"/>
      <c r="AG95" s="72">
        <f t="shared" si="38"/>
        <v>5</v>
      </c>
      <c r="AH95" s="743"/>
      <c r="AI95" s="743"/>
      <c r="AJ95" s="743"/>
      <c r="AK95" s="114">
        <v>4</v>
      </c>
      <c r="AL95" s="90" t="s">
        <v>308</v>
      </c>
      <c r="AM95" s="132"/>
      <c r="AN95" s="132" t="str">
        <f t="shared" si="45"/>
        <v/>
      </c>
      <c r="AO95" s="132"/>
      <c r="AP95" s="132" t="str">
        <f t="shared" si="46"/>
        <v/>
      </c>
      <c r="AQ95" s="132"/>
      <c r="AR95" s="132" t="str">
        <f t="shared" si="47"/>
        <v/>
      </c>
      <c r="AS95" s="132"/>
      <c r="AT95" s="132" t="str">
        <f t="shared" si="48"/>
        <v/>
      </c>
      <c r="AU95" s="132"/>
      <c r="AV95" s="132" t="str">
        <f t="shared" si="49"/>
        <v/>
      </c>
      <c r="AW95" s="134"/>
      <c r="AX95" s="132" t="str">
        <f t="shared" si="50"/>
        <v/>
      </c>
      <c r="AY95" s="134"/>
      <c r="AZ95" s="132" t="str">
        <f t="shared" si="51"/>
        <v/>
      </c>
      <c r="BA95" s="135"/>
      <c r="BB95" s="132"/>
      <c r="BC95" s="132"/>
      <c r="BD95" s="132"/>
      <c r="BE95" s="136"/>
      <c r="BF95" s="743"/>
      <c r="BG95" s="743"/>
      <c r="BH95" s="743"/>
      <c r="BI95" s="743"/>
      <c r="BJ95" s="743"/>
      <c r="BK95" s="743"/>
      <c r="BL95" s="743"/>
      <c r="BM95" s="743"/>
      <c r="BN95" s="137" t="s">
        <v>363</v>
      </c>
      <c r="BO95" s="260" t="s">
        <v>362</v>
      </c>
      <c r="BP95" s="271" t="s">
        <v>946</v>
      </c>
      <c r="BQ95" s="138"/>
      <c r="BR95" s="138" t="s">
        <v>361</v>
      </c>
      <c r="BS95" s="138" t="s">
        <v>360</v>
      </c>
      <c r="BT95" s="138"/>
      <c r="BU95" s="151"/>
      <c r="BV95" s="151"/>
      <c r="BW95" s="114"/>
      <c r="BX95" s="114"/>
      <c r="BY95" s="87"/>
      <c r="BZ95" s="87"/>
      <c r="CA95" s="87"/>
      <c r="CB95" s="87"/>
      <c r="CC95" s="87"/>
      <c r="CD95" s="87"/>
      <c r="CE95" s="87"/>
      <c r="CF95" s="87"/>
      <c r="CG95" s="87"/>
      <c r="CH95" s="87"/>
      <c r="CI95" s="87"/>
      <c r="CJ95" s="87"/>
      <c r="CK95" s="87"/>
      <c r="CL95" s="87"/>
      <c r="CM95" s="87"/>
      <c r="CN95" s="87"/>
      <c r="CO95" s="87"/>
      <c r="CP95" s="87"/>
      <c r="CQ95" s="87"/>
      <c r="CR95" s="87"/>
    </row>
    <row r="96" spans="1:96" ht="270" customHeight="1">
      <c r="A96" s="89">
        <v>24</v>
      </c>
      <c r="B96" s="89" t="s">
        <v>359</v>
      </c>
      <c r="C96" s="89" t="s">
        <v>358</v>
      </c>
      <c r="D96" s="89" t="s">
        <v>357</v>
      </c>
      <c r="E96" s="166" t="s">
        <v>356</v>
      </c>
      <c r="F96" s="166" t="s">
        <v>355</v>
      </c>
      <c r="G96" s="89" t="s">
        <v>354</v>
      </c>
      <c r="H96" s="89" t="s">
        <v>317</v>
      </c>
      <c r="I96" s="89" t="s">
        <v>295</v>
      </c>
      <c r="J96" s="89">
        <v>2</v>
      </c>
      <c r="K96" s="231" t="str">
        <f>IF(J96&lt;=0,"",IF(J96=1,"Rara vez",IF(J96=2,"Improbable",IF(J96=3,"Posible",IF(J96=4,"Probable",IF(J96=5,"Casi Seguro"))))))</f>
        <v>Improbable</v>
      </c>
      <c r="L96" s="232">
        <f>IF(K96="","",IF(K96="Rara vez",0.2,IF(K96="Improbable",0.4,IF(K96="Posible",0.6,IF(K96="Probable",0.8,IF(K96="Casi seguro",1,))))))</f>
        <v>0.4</v>
      </c>
      <c r="M96" s="232" t="s">
        <v>285</v>
      </c>
      <c r="N96" s="232" t="s">
        <v>286</v>
      </c>
      <c r="O96" s="232" t="s">
        <v>285</v>
      </c>
      <c r="P96" s="232" t="s">
        <v>285</v>
      </c>
      <c r="Q96" s="232" t="s">
        <v>285</v>
      </c>
      <c r="R96" s="232" t="s">
        <v>285</v>
      </c>
      <c r="S96" s="232" t="s">
        <v>285</v>
      </c>
      <c r="T96" s="232" t="s">
        <v>285</v>
      </c>
      <c r="U96" s="232" t="s">
        <v>285</v>
      </c>
      <c r="V96" s="232" t="s">
        <v>286</v>
      </c>
      <c r="W96" s="232" t="s">
        <v>285</v>
      </c>
      <c r="X96" s="232" t="s">
        <v>286</v>
      </c>
      <c r="Y96" s="232" t="s">
        <v>285</v>
      </c>
      <c r="Z96" s="232" t="s">
        <v>286</v>
      </c>
      <c r="AA96" s="232" t="s">
        <v>286</v>
      </c>
      <c r="AB96" s="232" t="s">
        <v>285</v>
      </c>
      <c r="AC96" s="232" t="s">
        <v>286</v>
      </c>
      <c r="AD96" s="232" t="s">
        <v>285</v>
      </c>
      <c r="AE96" s="232" t="s">
        <v>285</v>
      </c>
      <c r="AF96" s="233">
        <f>IF(AB96="Si","19",COUNTIF(M96:AE96,"si"))</f>
        <v>6</v>
      </c>
      <c r="AG96" s="72">
        <f t="shared" si="38"/>
        <v>10</v>
      </c>
      <c r="AH96" s="231" t="str">
        <f>IF(AG96=5,"Moderado",IF(AG96=10,"Mayor",IF(AG96=20,"Catastrófico",0)))</f>
        <v>Mayor</v>
      </c>
      <c r="AI96" s="232">
        <v>0.6</v>
      </c>
      <c r="AJ96" s="231"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Alta</v>
      </c>
      <c r="AK96" s="73">
        <v>1</v>
      </c>
      <c r="AL96" s="275" t="s">
        <v>353</v>
      </c>
      <c r="AM96" s="134" t="s">
        <v>283</v>
      </c>
      <c r="AN96" s="134">
        <f t="shared" si="45"/>
        <v>15</v>
      </c>
      <c r="AO96" s="134" t="s">
        <v>282</v>
      </c>
      <c r="AP96" s="134">
        <f t="shared" si="46"/>
        <v>15</v>
      </c>
      <c r="AQ96" s="134" t="s">
        <v>281</v>
      </c>
      <c r="AR96" s="134">
        <f t="shared" si="47"/>
        <v>15</v>
      </c>
      <c r="AS96" s="134" t="s">
        <v>315</v>
      </c>
      <c r="AT96" s="134">
        <f t="shared" si="48"/>
        <v>10</v>
      </c>
      <c r="AU96" s="134" t="s">
        <v>279</v>
      </c>
      <c r="AV96" s="134">
        <f t="shared" si="49"/>
        <v>15</v>
      </c>
      <c r="AW96" s="134" t="s">
        <v>278</v>
      </c>
      <c r="AX96" s="134">
        <f t="shared" si="50"/>
        <v>15</v>
      </c>
      <c r="AY96" s="134" t="s">
        <v>277</v>
      </c>
      <c r="AZ96" s="134">
        <f t="shared" si="51"/>
        <v>15</v>
      </c>
      <c r="BA96" s="145">
        <f>SUM(AN96,AP96,AR96,AT96,AV96,AX96,AZ96)</f>
        <v>100</v>
      </c>
      <c r="BB96" s="134" t="str">
        <f>IF(BA96&gt;=96,"Fuerte",IF(AND(BA96&gt;=86, BA96&lt;96),"Moderado",IF(BA96&lt;86,"Débil")))</f>
        <v>Fuerte</v>
      </c>
      <c r="BC96" s="134" t="s">
        <v>276</v>
      </c>
      <c r="BD96" s="134">
        <f>VALUE(IF(OR(AND(BB96="Fuerte",BC96="Fuerte")),"100",IF(OR(AND(BB96="Fuerte",BC96="Moderado"),AND(BB96="Moderado",BC96="Fuerte"),AND(BB96="Moderado",BC96="Moderado")),"50",IF(OR(AND(BB96="Fuerte",BC96="Débil"),AND(BB96="Moderado",BC96="Débil"),AND(BB96="Débil",BC96="Fuerte"),AND(BB96="Débil",BC96="Moderado"),AND(BB96="Débil",BC96="Débil")),"0",))))</f>
        <v>100</v>
      </c>
      <c r="BE96" s="146" t="str">
        <f>IF(BD96=100,"Fuerte",IF(BD96=50,"Moderado",IF(BD96=0,"Débil")))</f>
        <v>Fuerte</v>
      </c>
      <c r="BF96" s="146">
        <f>AVERAGE(BD96:BD96)</f>
        <v>100</v>
      </c>
      <c r="BG96" s="146" t="str">
        <f>IF(BF96=100,"Fuerte",IF(AND(BF96&lt;=99, BF96&gt;=50),"Moderado",IF(BF96&lt;50,"Débil")))</f>
        <v>Fuerte</v>
      </c>
      <c r="BH96" s="234">
        <f>IF(BG96="Fuerte",(J96-2),IF(BG96="Moderado",(J96-1), IF(BG96="Débil",((J96-0)))))</f>
        <v>0</v>
      </c>
      <c r="BI96" s="234" t="str">
        <f>IF(BH96&lt;=0,"Rara vez",IF(BH96=1,"Rara vez",IF(BH96=2,"Improbable",IF(BH96=3,"Posible",IF(BH96=4,"Probable",IF(BH96=5,"Casi Seguro"))))))</f>
        <v>Rara vez</v>
      </c>
      <c r="BJ96" s="232">
        <f>IF(BI96="","",IF(BI96="Rara vez",0.2,IF(BI96="Improbable",0.4,IF(BI96="Posible",0.6,IF(BI96="Probable",0.8,IF(BI96="Casi seguro",1,))))))</f>
        <v>0.2</v>
      </c>
      <c r="BK96" s="234" t="str">
        <f>IFERROR(IF(AG96=5,"Moderado",IF(AG96=10,"Mayor",IF(AG96=20,"Catastrófico",0))),"")</f>
        <v>Mayor</v>
      </c>
      <c r="BL96" s="232">
        <f>IF(AH96="","",IF(AH96="Moderado",0.6,IF(AH96="Mayor",0.8,IF(AH96="Catastrófico",1,))))</f>
        <v>0.8</v>
      </c>
      <c r="BM96" s="234" t="str">
        <f>IF(OR(AND(KBJ96="Rara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Alta</v>
      </c>
      <c r="BN96" s="146" t="s">
        <v>314</v>
      </c>
      <c r="BO96" s="276" t="s">
        <v>352</v>
      </c>
      <c r="BP96" s="277" t="s">
        <v>947</v>
      </c>
      <c r="BQ96" s="139" t="s">
        <v>948</v>
      </c>
      <c r="BR96" s="139" t="s">
        <v>351</v>
      </c>
      <c r="BS96" s="139" t="s">
        <v>272</v>
      </c>
      <c r="BT96" s="139" t="s">
        <v>350</v>
      </c>
      <c r="BU96" s="278">
        <v>45292</v>
      </c>
      <c r="BV96" s="278">
        <v>45657</v>
      </c>
      <c r="BW96" s="139">
        <v>4775</v>
      </c>
      <c r="BX96" s="279" t="s">
        <v>949</v>
      </c>
      <c r="BY96" s="87"/>
      <c r="BZ96" s="87"/>
      <c r="CA96" s="87"/>
      <c r="CB96" s="87"/>
      <c r="CC96" s="87"/>
      <c r="CD96" s="87"/>
      <c r="CE96" s="87"/>
      <c r="CF96" s="87"/>
      <c r="CG96" s="87"/>
      <c r="CH96" s="87"/>
      <c r="CI96" s="87"/>
      <c r="CJ96" s="87"/>
      <c r="CK96" s="87"/>
      <c r="CL96" s="87"/>
      <c r="CM96" s="87"/>
      <c r="CN96" s="87"/>
      <c r="CO96" s="87"/>
      <c r="CP96" s="87"/>
      <c r="CQ96" s="87"/>
      <c r="CR96" s="87"/>
    </row>
    <row r="97" spans="1:96" ht="105" customHeight="1">
      <c r="A97" s="836">
        <v>25</v>
      </c>
      <c r="B97" s="1046" t="s">
        <v>349</v>
      </c>
      <c r="C97" s="759" t="s">
        <v>348</v>
      </c>
      <c r="D97" s="759" t="s">
        <v>347</v>
      </c>
      <c r="E97" s="88" t="s">
        <v>346</v>
      </c>
      <c r="F97" s="88" t="s">
        <v>345</v>
      </c>
      <c r="G97" s="759" t="s">
        <v>344</v>
      </c>
      <c r="H97" s="759" t="s">
        <v>317</v>
      </c>
      <c r="I97" s="89" t="s">
        <v>296</v>
      </c>
      <c r="J97" s="836">
        <v>4</v>
      </c>
      <c r="K97" s="780" t="str">
        <f>IF(J97&lt;=0,"",IF(J97=1,"Rara vez",IF(J97=2,"Improbable",IF(J97=3,"Posible",IF(J97=4,"Probable",IF(J97=5,"Casi Seguro"))))))</f>
        <v>Probable</v>
      </c>
      <c r="L97" s="782">
        <f>IF(K97="","",IF(K97="Rara vez",0.2,IF(K97="Improbable",0.4,IF(K97="Posible",0.6,IF(K97="Probable",0.8,IF(K97="Casi seguro",1,))))))</f>
        <v>0.8</v>
      </c>
      <c r="M97" s="782" t="s">
        <v>286</v>
      </c>
      <c r="N97" s="782" t="s">
        <v>286</v>
      </c>
      <c r="O97" s="782" t="s">
        <v>285</v>
      </c>
      <c r="P97" s="782" t="s">
        <v>285</v>
      </c>
      <c r="Q97" s="782" t="s">
        <v>286</v>
      </c>
      <c r="R97" s="782" t="s">
        <v>286</v>
      </c>
      <c r="S97" s="782" t="s">
        <v>285</v>
      </c>
      <c r="T97" s="782" t="s">
        <v>285</v>
      </c>
      <c r="U97" s="782" t="s">
        <v>285</v>
      </c>
      <c r="V97" s="782" t="s">
        <v>286</v>
      </c>
      <c r="W97" s="782" t="s">
        <v>286</v>
      </c>
      <c r="X97" s="782" t="s">
        <v>286</v>
      </c>
      <c r="Y97" s="782" t="s">
        <v>286</v>
      </c>
      <c r="Z97" s="782" t="s">
        <v>286</v>
      </c>
      <c r="AA97" s="782" t="s">
        <v>285</v>
      </c>
      <c r="AB97" s="782" t="s">
        <v>285</v>
      </c>
      <c r="AC97" s="782" t="s">
        <v>286</v>
      </c>
      <c r="AD97" s="782" t="s">
        <v>285</v>
      </c>
      <c r="AE97" s="782" t="s">
        <v>285</v>
      </c>
      <c r="AF97" s="801">
        <f>IF(AB97="Si","19",COUNTIF(M97:AE98,"si"))</f>
        <v>10</v>
      </c>
      <c r="AG97" s="72">
        <f t="shared" si="38"/>
        <v>10</v>
      </c>
      <c r="AH97" s="780" t="str">
        <f>IF(AG97=5,"Moderado",IF(AG97=10,"Mayor",IF(AG97=20,"Catastrófico",0)))</f>
        <v>Mayor</v>
      </c>
      <c r="AI97" s="782">
        <f>IF(AH97="","",IF(AH97="Moderado",0.6,IF(AH97="Mayor",0.8,IF(AH97="Catastrófico",1,))))</f>
        <v>0.8</v>
      </c>
      <c r="AJ97" s="780" t="str">
        <f>IF(OR(AND(K97="Rara vez",AH97="Moderado"),AND(K97="Improbable",AH97="Moderado")),"Moderado",IF(OR(AND(K97="Rara vez",AH97="Mayor"),AND(K97="Improbable",AH97="Mayor"),AND(K97="Posible",AH97="Moderado"),AND(K97="Probable",AH97="Moderado")),"Alta",IF(OR(AND(K97="Rara vez",AH97="Catastrófico"),AND(K97="Improbable",AH97="Catastrófico"),AND(K97="Posible",AH97="Catastrófico"),AND(K97="Probable",AH97="Catastrófico"),AND(K97="Casi seguro",AH97="Catastrófico"),AND(K97="Posible",AH97="Moderado"),AND(K97="Probable",AH97="Moderado"),AND(K97="Casi seguro",AH97="Moderado"),AND(K97="Posible",AH97="Mayor"),AND(K97="Probable",AH97="Mayor"),AND(K97="Casi seguro",AH97="Mayor")),"Extremo",)))</f>
        <v>Extremo</v>
      </c>
      <c r="AK97" s="114">
        <v>1</v>
      </c>
      <c r="AL97" s="90" t="s">
        <v>343</v>
      </c>
      <c r="AM97" s="132" t="s">
        <v>283</v>
      </c>
      <c r="AN97" s="132">
        <f t="shared" si="45"/>
        <v>15</v>
      </c>
      <c r="AO97" s="132" t="s">
        <v>282</v>
      </c>
      <c r="AP97" s="132">
        <f t="shared" si="46"/>
        <v>15</v>
      </c>
      <c r="AQ97" s="132" t="s">
        <v>281</v>
      </c>
      <c r="AR97" s="132">
        <f t="shared" si="47"/>
        <v>15</v>
      </c>
      <c r="AS97" s="132" t="s">
        <v>280</v>
      </c>
      <c r="AT97" s="132">
        <f t="shared" si="48"/>
        <v>15</v>
      </c>
      <c r="AU97" s="132" t="s">
        <v>279</v>
      </c>
      <c r="AV97" s="132">
        <f t="shared" si="49"/>
        <v>15</v>
      </c>
      <c r="AW97" s="134" t="s">
        <v>278</v>
      </c>
      <c r="AX97" s="132">
        <f t="shared" si="50"/>
        <v>15</v>
      </c>
      <c r="AY97" s="134" t="s">
        <v>277</v>
      </c>
      <c r="AZ97" s="132">
        <f t="shared" si="51"/>
        <v>15</v>
      </c>
      <c r="BA97" s="135">
        <f t="shared" ref="BA97:BA98" si="56">SUM(AN97,AP97,AR97,AT97,AV97,AX97,AZ97)</f>
        <v>105</v>
      </c>
      <c r="BB97" s="132" t="str">
        <f t="shared" ref="BB97:BB98" si="57">IF(BA97&gt;=96,"Fuerte",IF(AND(BA97&gt;=86, BA97&lt;96),"Moderado",IF(BA97&lt;86,"Débil")))</f>
        <v>Fuerte</v>
      </c>
      <c r="BC97" s="132" t="s">
        <v>276</v>
      </c>
      <c r="BD97" s="132">
        <f t="shared" ref="BD97:BD98" si="58">VALUE(IF(OR(AND(BB97="Fuerte",BC97="Fuerte")),"100",IF(OR(AND(BB97="Fuerte",BC97="Moderado"),AND(BB97="Moderado",BC97="Fuerte"),AND(BB97="Moderado",BC97="Moderado")),"50",IF(OR(AND(BB97="Fuerte",BC97="Débil"),AND(BB97="Moderado",BC97="Débil"),AND(BB97="Débil",BC97="Fuerte"),AND(BB97="Débil",BC97="Moderado"),AND(BB97="Débil",BC97="Débil")),"0",))))</f>
        <v>100</v>
      </c>
      <c r="BE97" s="136" t="str">
        <f t="shared" ref="BE97:BE98" si="59">IF(BD97=100,"Fuerte",IF(BD97=50,"Moderado",IF(BD97=0,"Débil")))</f>
        <v>Fuerte</v>
      </c>
      <c r="BF97" s="835">
        <f>AVERAGE(BD97:BD100)</f>
        <v>100</v>
      </c>
      <c r="BG97" s="835" t="str">
        <f>IF(BF97=100,"Fuerte",IF(AND(BF97&lt;=99, BF97&gt;=50),"Moderado",IF(BF97&lt;50,"Débil")))</f>
        <v>Fuerte</v>
      </c>
      <c r="BH97" s="741">
        <f>IF(BG97="Fuerte",(J97-2),IF(BG97="Moderado",(J97-1), IF(BG97="Débil",((J97-0)))))</f>
        <v>2</v>
      </c>
      <c r="BI97" s="741" t="str">
        <f>IF(BH97&lt;=0,"",IF(BH97=1,"Rara vez",IF(BH97=2,"Improbable",IF(BH97=3,"Posible",IF(BH97=4,"Probable",IF(BH97=5,"Casi Seguro"))))))</f>
        <v>Improbable</v>
      </c>
      <c r="BJ97" s="831">
        <f>IF(BI97="","",IF(BI97="Rara vez",0.2,IF(BI97="Improbable",0.4,IF(BI97="Posible",0.6,IF(BI97="Probable",0.8,IF(BI97="Casi seguro",1,))))))</f>
        <v>0.4</v>
      </c>
      <c r="BK97" s="741" t="str">
        <f>IFERROR(IF(AG97=5,"Moderado",IF(AG97=10,"Mayor",IF(AG97=20,"Catastrófico",0))),"")</f>
        <v>Mayor</v>
      </c>
      <c r="BL97" s="831">
        <f>IF(AH97="","",IF(AH97="Moderado",0.6,IF(AH97="Mayor",0.8,IF(AH97="Catastrófico",1,))))</f>
        <v>0.8</v>
      </c>
      <c r="BM97" s="832" t="str">
        <f>IF(OR(AND(KBJ97="Rara vez",BK97="Moderado"),AND(BI97="Improbable",BK97="Moderado")),"Moderado",IF(OR(AND(BI97="Rara vez",BK97="Mayor"),AND(BI97="Improbable",BK97="Mayor"),AND(BI97="Posible",BK97="Moderado"),AND(BI97="Probable",BK97="Moderado")),"Alta",IF(OR(AND(BI97="Rara vez",BK97="Catastrófico"),AND(BI97="Improbable",BK97="Catastrófico"),AND(BI97="Posible",BK97="Catastrófico"),AND(BI97="Probable",BK97="Catastrófico"),AND(BI97="Casi seguro",BK97="Catastrófico"),AND(BI97="Posible",BK97="Moderado"),AND(BI97="Probable",BK97="Moderado"),AND(BI97="Casi seguro",BK97="Moderado"),AND(BI97="Posible",BK97="Mayor"),AND(BI97="Probable",BK97="Mayor"),AND(BI97="Casi seguro",BK97="Mayor")),"Extremo",)))</f>
        <v>Alta</v>
      </c>
      <c r="BN97" s="136" t="s">
        <v>314</v>
      </c>
      <c r="BO97" s="73" t="s">
        <v>342</v>
      </c>
      <c r="BP97" s="280" t="s">
        <v>950</v>
      </c>
      <c r="BQ97" s="152" t="s">
        <v>951</v>
      </c>
      <c r="BR97" s="152" t="s">
        <v>952</v>
      </c>
      <c r="BS97" s="152" t="s">
        <v>953</v>
      </c>
      <c r="BT97" s="152" t="s">
        <v>954</v>
      </c>
      <c r="BU97" s="281" t="s">
        <v>955</v>
      </c>
      <c r="BV97" s="281" t="s">
        <v>956</v>
      </c>
      <c r="BW97" s="262">
        <v>4779</v>
      </c>
      <c r="BX97" s="73"/>
      <c r="BY97" s="87"/>
      <c r="BZ97" s="87"/>
      <c r="CA97" s="87"/>
      <c r="CB97" s="87"/>
      <c r="CC97" s="87"/>
      <c r="CD97" s="87"/>
      <c r="CE97" s="87"/>
      <c r="CF97" s="87"/>
      <c r="CG97" s="87"/>
      <c r="CH97" s="87"/>
      <c r="CI97" s="87"/>
      <c r="CJ97" s="87"/>
      <c r="CK97" s="87"/>
      <c r="CL97" s="87"/>
      <c r="CM97" s="87"/>
      <c r="CN97" s="87"/>
      <c r="CO97" s="87"/>
      <c r="CP97" s="87"/>
      <c r="CQ97" s="87"/>
      <c r="CR97" s="87"/>
    </row>
    <row r="98" spans="1:96" ht="133.5" customHeight="1">
      <c r="A98" s="743"/>
      <c r="B98" s="1047"/>
      <c r="C98" s="743"/>
      <c r="D98" s="743"/>
      <c r="E98" s="86" t="s">
        <v>341</v>
      </c>
      <c r="F98" s="86"/>
      <c r="G98" s="743"/>
      <c r="H98" s="743"/>
      <c r="I98" s="89" t="s">
        <v>340</v>
      </c>
      <c r="J98" s="764"/>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2">
        <f t="shared" si="38"/>
        <v>5</v>
      </c>
      <c r="AH98" s="743"/>
      <c r="AI98" s="743"/>
      <c r="AJ98" s="743"/>
      <c r="AK98" s="114">
        <v>2</v>
      </c>
      <c r="AL98" s="90" t="s">
        <v>339</v>
      </c>
      <c r="AM98" s="132" t="s">
        <v>283</v>
      </c>
      <c r="AN98" s="132">
        <f t="shared" si="45"/>
        <v>15</v>
      </c>
      <c r="AO98" s="132" t="s">
        <v>282</v>
      </c>
      <c r="AP98" s="132">
        <f t="shared" si="46"/>
        <v>15</v>
      </c>
      <c r="AQ98" s="132" t="s">
        <v>281</v>
      </c>
      <c r="AR98" s="132">
        <f t="shared" si="47"/>
        <v>15</v>
      </c>
      <c r="AS98" s="132" t="s">
        <v>280</v>
      </c>
      <c r="AT98" s="132">
        <f t="shared" si="48"/>
        <v>15</v>
      </c>
      <c r="AU98" s="132" t="s">
        <v>279</v>
      </c>
      <c r="AV98" s="132">
        <f t="shared" si="49"/>
        <v>15</v>
      </c>
      <c r="AW98" s="134" t="s">
        <v>278</v>
      </c>
      <c r="AX98" s="132">
        <f t="shared" si="50"/>
        <v>15</v>
      </c>
      <c r="AY98" s="134" t="s">
        <v>277</v>
      </c>
      <c r="AZ98" s="132">
        <f t="shared" si="51"/>
        <v>15</v>
      </c>
      <c r="BA98" s="135">
        <f t="shared" si="56"/>
        <v>105</v>
      </c>
      <c r="BB98" s="132" t="str">
        <f t="shared" si="57"/>
        <v>Fuerte</v>
      </c>
      <c r="BC98" s="132" t="s">
        <v>276</v>
      </c>
      <c r="BD98" s="132">
        <f t="shared" si="58"/>
        <v>100</v>
      </c>
      <c r="BE98" s="136" t="str">
        <f t="shared" si="59"/>
        <v>Fuerte</v>
      </c>
      <c r="BF98" s="743"/>
      <c r="BG98" s="743"/>
      <c r="BH98" s="743"/>
      <c r="BI98" s="743"/>
      <c r="BJ98" s="743"/>
      <c r="BK98" s="743"/>
      <c r="BL98" s="743"/>
      <c r="BM98" s="743"/>
      <c r="BN98" s="136" t="s">
        <v>314</v>
      </c>
      <c r="BO98" s="73" t="s">
        <v>338</v>
      </c>
      <c r="BP98" s="73"/>
      <c r="BQ98" s="282" t="s">
        <v>957</v>
      </c>
      <c r="BR98" s="282" t="s">
        <v>952</v>
      </c>
      <c r="BS98" s="282" t="s">
        <v>953</v>
      </c>
      <c r="BT98" s="282" t="s">
        <v>958</v>
      </c>
      <c r="BU98" s="283" t="s">
        <v>959</v>
      </c>
      <c r="BV98" s="283" t="s">
        <v>956</v>
      </c>
      <c r="BW98" s="262">
        <v>4779</v>
      </c>
      <c r="BX98" s="73"/>
      <c r="BY98" s="87"/>
      <c r="BZ98" s="87"/>
      <c r="CA98" s="87"/>
      <c r="CB98" s="87"/>
      <c r="CC98" s="87"/>
      <c r="CD98" s="87"/>
      <c r="CE98" s="87"/>
      <c r="CF98" s="87"/>
      <c r="CG98" s="87"/>
      <c r="CH98" s="87"/>
      <c r="CI98" s="87"/>
      <c r="CJ98" s="87"/>
      <c r="CK98" s="87"/>
      <c r="CL98" s="87"/>
      <c r="CM98" s="87"/>
      <c r="CN98" s="87"/>
      <c r="CO98" s="87"/>
      <c r="CP98" s="87"/>
      <c r="CQ98" s="87"/>
      <c r="CR98" s="87"/>
    </row>
    <row r="99" spans="1:96" ht="15.75" customHeight="1">
      <c r="A99" s="743"/>
      <c r="B99" s="1047"/>
      <c r="C99" s="743"/>
      <c r="D99" s="743"/>
      <c r="E99" s="86"/>
      <c r="F99" s="86"/>
      <c r="G99" s="743"/>
      <c r="H99" s="743"/>
      <c r="I99" s="89" t="s">
        <v>287</v>
      </c>
      <c r="J99" s="764"/>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2">
        <f t="shared" si="38"/>
        <v>5</v>
      </c>
      <c r="AH99" s="743"/>
      <c r="AI99" s="743"/>
      <c r="AJ99" s="743"/>
      <c r="AK99" s="114">
        <v>3</v>
      </c>
      <c r="AL99" s="90" t="s">
        <v>308</v>
      </c>
      <c r="AM99" s="132"/>
      <c r="AN99" s="132" t="str">
        <f t="shared" si="45"/>
        <v/>
      </c>
      <c r="AO99" s="132"/>
      <c r="AP99" s="132" t="str">
        <f t="shared" si="46"/>
        <v/>
      </c>
      <c r="AQ99" s="132"/>
      <c r="AR99" s="132" t="str">
        <f t="shared" si="47"/>
        <v/>
      </c>
      <c r="AS99" s="132"/>
      <c r="AT99" s="132" t="str">
        <f t="shared" si="48"/>
        <v/>
      </c>
      <c r="AU99" s="132"/>
      <c r="AV99" s="132" t="str">
        <f t="shared" si="49"/>
        <v/>
      </c>
      <c r="AW99" s="134"/>
      <c r="AX99" s="132" t="str">
        <f t="shared" si="50"/>
        <v/>
      </c>
      <c r="AY99" s="134"/>
      <c r="AZ99" s="132" t="str">
        <f t="shared" si="51"/>
        <v/>
      </c>
      <c r="BA99" s="135"/>
      <c r="BB99" s="132"/>
      <c r="BC99" s="132"/>
      <c r="BD99" s="132"/>
      <c r="BE99" s="136"/>
      <c r="BF99" s="743"/>
      <c r="BG99" s="743"/>
      <c r="BH99" s="743"/>
      <c r="BI99" s="743"/>
      <c r="BJ99" s="743"/>
      <c r="BK99" s="743"/>
      <c r="BL99" s="743"/>
      <c r="BM99" s="743"/>
      <c r="BN99" s="136"/>
      <c r="BO99" s="73"/>
      <c r="BP99" s="73"/>
      <c r="BQ99" s="73"/>
      <c r="BR99" s="73"/>
      <c r="BS99" s="73"/>
      <c r="BT99" s="73"/>
      <c r="BU99" s="236"/>
      <c r="BV99" s="236"/>
      <c r="BW99" s="73"/>
      <c r="BX99" s="73"/>
      <c r="BY99" s="87"/>
      <c r="BZ99" s="87"/>
      <c r="CA99" s="87"/>
      <c r="CB99" s="87"/>
      <c r="CC99" s="87"/>
      <c r="CD99" s="87"/>
      <c r="CE99" s="87"/>
      <c r="CF99" s="87"/>
      <c r="CG99" s="87"/>
      <c r="CH99" s="87"/>
      <c r="CI99" s="87"/>
      <c r="CJ99" s="87"/>
      <c r="CK99" s="87"/>
      <c r="CL99" s="87"/>
      <c r="CM99" s="87"/>
      <c r="CN99" s="87"/>
      <c r="CO99" s="87"/>
      <c r="CP99" s="87"/>
      <c r="CQ99" s="87"/>
      <c r="CR99" s="87"/>
    </row>
    <row r="100" spans="1:96" ht="15.75" customHeight="1">
      <c r="A100" s="743"/>
      <c r="B100" s="1047"/>
      <c r="C100" s="743"/>
      <c r="D100" s="743"/>
      <c r="E100" s="86"/>
      <c r="F100" s="86"/>
      <c r="G100" s="743"/>
      <c r="H100" s="743"/>
      <c r="I100" s="89" t="s">
        <v>301</v>
      </c>
      <c r="J100" s="764"/>
      <c r="K100" s="743"/>
      <c r="L100" s="743"/>
      <c r="M100" s="743"/>
      <c r="N100" s="743"/>
      <c r="O100" s="743"/>
      <c r="P100" s="743"/>
      <c r="Q100" s="743"/>
      <c r="R100" s="743"/>
      <c r="S100" s="743"/>
      <c r="T100" s="743"/>
      <c r="U100" s="743"/>
      <c r="V100" s="743"/>
      <c r="W100" s="743"/>
      <c r="X100" s="743"/>
      <c r="Y100" s="743"/>
      <c r="Z100" s="743"/>
      <c r="AA100" s="743"/>
      <c r="AB100" s="743"/>
      <c r="AC100" s="743"/>
      <c r="AD100" s="743"/>
      <c r="AE100" s="743"/>
      <c r="AF100" s="743"/>
      <c r="AG100" s="72">
        <f t="shared" si="38"/>
        <v>5</v>
      </c>
      <c r="AH100" s="743"/>
      <c r="AI100" s="743"/>
      <c r="AJ100" s="743"/>
      <c r="AK100" s="114">
        <v>4</v>
      </c>
      <c r="AL100" s="90" t="s">
        <v>308</v>
      </c>
      <c r="AM100" s="132"/>
      <c r="AN100" s="132" t="str">
        <f t="shared" si="45"/>
        <v/>
      </c>
      <c r="AO100" s="132"/>
      <c r="AP100" s="132" t="str">
        <f t="shared" si="46"/>
        <v/>
      </c>
      <c r="AQ100" s="132"/>
      <c r="AR100" s="132" t="str">
        <f t="shared" si="47"/>
        <v/>
      </c>
      <c r="AS100" s="132"/>
      <c r="AT100" s="132" t="str">
        <f t="shared" si="48"/>
        <v/>
      </c>
      <c r="AU100" s="132"/>
      <c r="AV100" s="132" t="str">
        <f t="shared" si="49"/>
        <v/>
      </c>
      <c r="AW100" s="134"/>
      <c r="AX100" s="132" t="str">
        <f t="shared" si="50"/>
        <v/>
      </c>
      <c r="AY100" s="134"/>
      <c r="AZ100" s="132" t="str">
        <f t="shared" si="51"/>
        <v/>
      </c>
      <c r="BA100" s="135"/>
      <c r="BB100" s="132"/>
      <c r="BC100" s="132"/>
      <c r="BD100" s="132"/>
      <c r="BE100" s="136"/>
      <c r="BF100" s="743"/>
      <c r="BG100" s="743"/>
      <c r="BH100" s="743"/>
      <c r="BI100" s="743"/>
      <c r="BJ100" s="743"/>
      <c r="BK100" s="743"/>
      <c r="BL100" s="743"/>
      <c r="BM100" s="743"/>
      <c r="BN100" s="136"/>
      <c r="BO100" s="73"/>
      <c r="BP100" s="73"/>
      <c r="BQ100" s="73"/>
      <c r="BR100" s="73"/>
      <c r="BS100" s="73"/>
      <c r="BT100" s="73"/>
      <c r="BU100" s="236"/>
      <c r="BV100" s="236"/>
      <c r="BW100" s="73"/>
      <c r="BX100" s="73"/>
      <c r="BY100" s="87"/>
      <c r="BZ100" s="87"/>
      <c r="CA100" s="87"/>
      <c r="CB100" s="87"/>
      <c r="CC100" s="87"/>
      <c r="CD100" s="87"/>
      <c r="CE100" s="87"/>
      <c r="CF100" s="87"/>
      <c r="CG100" s="87"/>
      <c r="CH100" s="87"/>
      <c r="CI100" s="87"/>
      <c r="CJ100" s="87"/>
      <c r="CK100" s="87"/>
      <c r="CL100" s="87"/>
      <c r="CM100" s="87"/>
      <c r="CN100" s="87"/>
      <c r="CO100" s="87"/>
      <c r="CP100" s="87"/>
      <c r="CQ100" s="87"/>
      <c r="CR100" s="87"/>
    </row>
    <row r="101" spans="1:96" ht="112.5" customHeight="1">
      <c r="A101" s="905">
        <v>26</v>
      </c>
      <c r="B101" s="907" t="s">
        <v>323</v>
      </c>
      <c r="C101" s="907" t="s">
        <v>322</v>
      </c>
      <c r="D101" s="907" t="s">
        <v>321</v>
      </c>
      <c r="E101" s="907" t="s">
        <v>337</v>
      </c>
      <c r="F101" s="907" t="s">
        <v>336</v>
      </c>
      <c r="G101" s="907" t="s">
        <v>335</v>
      </c>
      <c r="H101" s="907" t="s">
        <v>317</v>
      </c>
      <c r="I101" s="284" t="s">
        <v>301</v>
      </c>
      <c r="J101" s="911">
        <v>4</v>
      </c>
      <c r="K101" s="913" t="str">
        <f>IF(J101&lt;=0,"",IF(J101=1,"Rara vez",IF(J101=2,"Improbable",IF(J101=3,"Posible",IF(J101=4,"Probable",IF(J101=5,"Casi Seguro"))))))</f>
        <v>Probable</v>
      </c>
      <c r="L101" s="915">
        <f>IF(K101="","",IF(K101="Rara vez",0.2,IF(K101="Improbable",0.4,IF(K101="Posible",0.6,IF(K101="Probable",0.8,IF(K101="Casi seguro",1,))))))</f>
        <v>0.8</v>
      </c>
      <c r="M101" s="909" t="s">
        <v>286</v>
      </c>
      <c r="N101" s="909" t="s">
        <v>286</v>
      </c>
      <c r="O101" s="909" t="s">
        <v>286</v>
      </c>
      <c r="P101" s="909" t="s">
        <v>286</v>
      </c>
      <c r="Q101" s="909" t="s">
        <v>286</v>
      </c>
      <c r="R101" s="909" t="s">
        <v>286</v>
      </c>
      <c r="S101" s="909" t="s">
        <v>286</v>
      </c>
      <c r="T101" s="909" t="s">
        <v>286</v>
      </c>
      <c r="U101" s="909" t="s">
        <v>285</v>
      </c>
      <c r="V101" s="909" t="s">
        <v>286</v>
      </c>
      <c r="W101" s="909" t="s">
        <v>286</v>
      </c>
      <c r="X101" s="909" t="s">
        <v>286</v>
      </c>
      <c r="Y101" s="909" t="s">
        <v>286</v>
      </c>
      <c r="Z101" s="909" t="s">
        <v>286</v>
      </c>
      <c r="AA101" s="909" t="s">
        <v>286</v>
      </c>
      <c r="AB101" s="909" t="s">
        <v>285</v>
      </c>
      <c r="AC101" s="909" t="s">
        <v>286</v>
      </c>
      <c r="AD101" s="909" t="s">
        <v>286</v>
      </c>
      <c r="AE101" s="909" t="s">
        <v>285</v>
      </c>
      <c r="AF101" s="923">
        <f>IF(AB101="Si","19",COUNTIF(M101:AE102,"si"))</f>
        <v>16</v>
      </c>
      <c r="AG101" s="285">
        <f>VALUE(IF(AF101&lt;=5,5,IF(AND(AF101&gt;5,AF101&lt;=11),10,IF(AF101&gt;11,20,0))))</f>
        <v>20</v>
      </c>
      <c r="AH101" s="913" t="str">
        <f>IF(AG101=5,"Moderado",IF(AG101=10,"Mayor",IF(AG101=20,"Catastrófico",0)))</f>
        <v>Catastrófico</v>
      </c>
      <c r="AI101" s="915">
        <f>IF(AH101="","",IF(AH101="Moderado",0.6,IF(AH101="Mayor",0.8,IF(AH101="Catastrófico",1,))))</f>
        <v>1</v>
      </c>
      <c r="AJ101" s="925" t="str">
        <f>IF(OR(AND(K101="Rara vez",AH101="Moderado"),AND(K101="Improbable",AH101="Moderado")),"Moderado",IF(OR(AND(K101="Rara vez",AH101="Mayor"),AND(K101="Improbable",AH101="Mayor"),AND(K101="Posible",AH101="Moderado"),AND(K101="Probable",AH101="Moderado")),"Alta",IF(OR(AND(K101="Rara vez",AH101="Catastrófico"),AND(K101="Improbable",AH101="Catastrófico"),AND(K101="Posible",AH101="Catastrófico"),AND(K101="Probable",AH101="Catastrófico"),AND(K101="Casi seguro",AH101="Catastrófico"),AND(K101="Posible",AH101="Moderado"),AND(K101="Probable",AH101="Moderado"),AND(K101="Casi seguro",AH101="Moderado"),AND(K101="Posible",AH101="Mayor"),AND(K101="Probable",AH101="Mayor"),AND(K101="Casi seguro",AH101="Mayor")),"Extremo",)))</f>
        <v>Extremo</v>
      </c>
      <c r="AK101" s="286">
        <v>1</v>
      </c>
      <c r="AL101" s="287" t="s">
        <v>329</v>
      </c>
      <c r="AM101" s="288" t="s">
        <v>283</v>
      </c>
      <c r="AN101" s="289">
        <f>IF(AM101="","",IF(AM101="Asignado",15,IF(AM101="No asignado",0,)))</f>
        <v>15</v>
      </c>
      <c r="AO101" s="288" t="s">
        <v>282</v>
      </c>
      <c r="AP101" s="289">
        <f>IF(AO101="","",IF(AO101="Adecuado",15,IF(AO101="Inadecuado",0,)))</f>
        <v>15</v>
      </c>
      <c r="AQ101" s="288" t="s">
        <v>281</v>
      </c>
      <c r="AR101" s="289">
        <f>IF(AQ101="","",IF(AQ101="Oportuna",15,IF(AQ101="Inoportuna",0,)))</f>
        <v>15</v>
      </c>
      <c r="AS101" s="288" t="s">
        <v>280</v>
      </c>
      <c r="AT101" s="289">
        <f>IF(AS101="","",IF(AS101="Prevenir",15,IF(AS101="Detectar",10,IF(AS101="No es un control",0,))))</f>
        <v>15</v>
      </c>
      <c r="AU101" s="288" t="s">
        <v>279</v>
      </c>
      <c r="AV101" s="289">
        <f>IF(AU101="","",IF(AU101="Confiable",15,IF(AU101="No confiable",0,)))</f>
        <v>15</v>
      </c>
      <c r="AW101" s="290" t="s">
        <v>278</v>
      </c>
      <c r="AX101" s="289">
        <f>IF(AW101="","",IF(AW101="Se investigan y  resuelven oportunamente",15,IF(AW101="No se investigan y resuelven oportunamente",0,)))</f>
        <v>15</v>
      </c>
      <c r="AY101" s="290" t="s">
        <v>277</v>
      </c>
      <c r="AZ101" s="289">
        <f>IF(AY101="","",IF(AY101="Completa",15,IF(AY101="Incompleta",10,IF(AY101="No existe",0,))))</f>
        <v>15</v>
      </c>
      <c r="BA101" s="291">
        <f>SUM(AN101,AP101,AR101,AT101,AV101,AX101,AZ101)</f>
        <v>105</v>
      </c>
      <c r="BB101" s="289" t="str">
        <f>IF(BA101&gt;=96,"Fuerte",IF(AND(BA101&gt;=86,BA101&lt;96),"Moderado",IF(BA101&lt;86,"Débil")))</f>
        <v>Fuerte</v>
      </c>
      <c r="BC101" s="289" t="s">
        <v>276</v>
      </c>
      <c r="BD101" s="289">
        <f>VALUE(IF(OR(AND(BB101="Fuerte",BC101="Fuerte")),"100",IF(OR(AND(BB101="Fuerte",BC101="Moderado"),AND(BB101="Moderado",BC101="Fuerte"),AND(BB101="Moderado",BC101="Moderado")),"50",IF(OR(AND(BB101="Fuerte",BC101="Débil"),AND(BB101="Moderado",BC101="Débil"),AND(BB101="Débil",BC101="Fuerte"),AND(BB101="Débil",BC101="Moderado"),AND(BB101="Débil",BC101="Débil")),"0",))))</f>
        <v>100</v>
      </c>
      <c r="BE101" s="292" t="str">
        <f>IF(BD101=100,"Fuerte",IF(BD101=50,"Moderado",IF(BD101=0,"Débil")))</f>
        <v>Fuerte</v>
      </c>
      <c r="BF101" s="927">
        <f>AVERAGE(BD101:BD104)</f>
        <v>100</v>
      </c>
      <c r="BG101" s="927" t="str">
        <f>IF(BF101=100,"Fuerte",IF(AND(BF101&lt;=99,BF101&gt;=50),"Moderado",IF(BF101&lt;50,"Débil")))</f>
        <v>Fuerte</v>
      </c>
      <c r="BH101" s="917">
        <f>IF(BG101="Fuerte",(J101-2),IF(BG101="Moderado",(J101-1),IF(BG101="Débil",((J101-0)))))</f>
        <v>2</v>
      </c>
      <c r="BI101" s="917" t="str">
        <f>IF(BH101&lt;=0,"",IF(BH101=1,"Rara vez",IF(BH101=2,"Improbable",IF(BH101=3,"Posible",IF(BH101=4,"Probable",IF(BH101=5,"Casi Seguro"))))))</f>
        <v>Improbable</v>
      </c>
      <c r="BJ101" s="919">
        <f>IF(BI101="","",IF(BI101="Rara vez",0.2,IF(BI101="Improbable",0.4,IF(BI101="Posible",0.6,IF(BI101="Probable",0.8,IF(BI101="Casi seguro",1,))))))</f>
        <v>0.4</v>
      </c>
      <c r="BK101" s="741" t="str">
        <f t="shared" ref="BK101" si="60">IFERROR(IF(AG101=5,"Moderado",IF(AG101=10,"Mayor",IF(AG101=20,"Catastrófico",0))),"")</f>
        <v>Catastrófico</v>
      </c>
      <c r="BL101" s="919">
        <f>IF(AH101="","",IF(AH101="Moderado",0.6,IF(AH101="Mayor",0.8,IF(AH101="Catastrófico",1,))))</f>
        <v>1</v>
      </c>
      <c r="BM101" s="921" t="str">
        <f>IF(OR(AND(KBJ101="Rara vez",BK101="Moderado"),AND(BI101="Improbable",BK101="Moderado")),"Moderado",IF(OR(AND(BI101="Rara vez",BK101="Mayor"),AND(BI101="Improbable",BK101="Mayor"),AND(BI101="Posible",BK101="Moderado"),AND(BI101="Probable",BK101="Moderado")),"Alta",IF(OR(AND(BI101="Rara vez",BK101="Catastrófico"),AND(BI101="Improbable",BK101="Catastrófico"),AND(BI101="Posible",BK101="Catastrófico"),AND(BI101="Probable",BK101="Catastrófico"),AND(BI101="Casi seguro",BK101="Catastrófico"),AND(BI101="Posible",BK101="Moderado"),AND(BI101="Probable",BK101="Moderado"),AND(BI101="Casi seguro",BK101="Moderado"),AND(BI101="Posible",BK101="Mayor"),AND(BI101="Probable",BK101="Mayor"),AND(BI101="Casi seguro",BK101="Mayor")),"Extremo",)))</f>
        <v>Extremo</v>
      </c>
      <c r="BN101" s="137" t="s">
        <v>314</v>
      </c>
      <c r="BO101" s="138" t="s">
        <v>334</v>
      </c>
      <c r="BP101" s="138"/>
      <c r="BQ101" s="139" t="s">
        <v>333</v>
      </c>
      <c r="BR101" s="139" t="s">
        <v>332</v>
      </c>
      <c r="BS101" s="139" t="s">
        <v>331</v>
      </c>
      <c r="BT101" s="139" t="s">
        <v>330</v>
      </c>
      <c r="BU101" s="293"/>
      <c r="BV101" s="293"/>
      <c r="BW101" s="294">
        <v>4786</v>
      </c>
      <c r="BX101" s="286"/>
      <c r="BY101" s="87"/>
      <c r="BZ101" s="87"/>
      <c r="CA101" s="87"/>
      <c r="CB101" s="87"/>
      <c r="CC101" s="87"/>
      <c r="CD101" s="87"/>
      <c r="CE101" s="87"/>
      <c r="CF101" s="87"/>
      <c r="CG101" s="87"/>
      <c r="CH101" s="87"/>
      <c r="CI101" s="87"/>
      <c r="CJ101" s="87"/>
      <c r="CK101" s="87"/>
      <c r="CL101" s="87"/>
      <c r="CM101" s="87"/>
      <c r="CN101" s="87"/>
      <c r="CO101" s="87"/>
      <c r="CP101" s="87"/>
      <c r="CQ101" s="87"/>
      <c r="CR101" s="87"/>
    </row>
    <row r="102" spans="1:96" ht="102" customHeight="1">
      <c r="A102" s="906"/>
      <c r="B102" s="908"/>
      <c r="C102" s="908"/>
      <c r="D102" s="908"/>
      <c r="E102" s="908"/>
      <c r="F102" s="908"/>
      <c r="G102" s="908"/>
      <c r="H102" s="908"/>
      <c r="I102" s="284" t="s">
        <v>296</v>
      </c>
      <c r="J102" s="912"/>
      <c r="K102" s="914"/>
      <c r="L102" s="916"/>
      <c r="M102" s="910"/>
      <c r="N102" s="910"/>
      <c r="O102" s="910"/>
      <c r="P102" s="910"/>
      <c r="Q102" s="910"/>
      <c r="R102" s="910"/>
      <c r="S102" s="910"/>
      <c r="T102" s="910"/>
      <c r="U102" s="910"/>
      <c r="V102" s="910"/>
      <c r="W102" s="910"/>
      <c r="X102" s="910"/>
      <c r="Y102" s="910"/>
      <c r="Z102" s="910"/>
      <c r="AA102" s="910"/>
      <c r="AB102" s="910"/>
      <c r="AC102" s="910"/>
      <c r="AD102" s="910"/>
      <c r="AE102" s="910"/>
      <c r="AF102" s="924"/>
      <c r="AG102" s="285">
        <f>VALUE(IF(AF102&lt;=5,5,IF(AND(AF102&gt;5,AF102&lt;=11),10,IF(AF102&gt;11,20,0))))</f>
        <v>5</v>
      </c>
      <c r="AH102" s="914"/>
      <c r="AI102" s="916"/>
      <c r="AJ102" s="926"/>
      <c r="AK102" s="286">
        <v>2</v>
      </c>
      <c r="AL102" s="142" t="s">
        <v>308</v>
      </c>
      <c r="AM102" s="288"/>
      <c r="AN102" s="289" t="str">
        <f t="shared" ref="AN102:AN104" si="61">IF(AM102="","",IF(AM102="Asignado",15,IF(AM102="No asignado",0,)))</f>
        <v/>
      </c>
      <c r="AO102" s="288"/>
      <c r="AP102" s="289" t="str">
        <f t="shared" ref="AP102:AP104" si="62">IF(AO102="","",IF(AO102="Adecuado",15,IF(AO102="Inadecuado",0,)))</f>
        <v/>
      </c>
      <c r="AQ102" s="288"/>
      <c r="AR102" s="289" t="str">
        <f t="shared" ref="AR102:AR104" si="63">IF(AQ102="","",IF(AQ102="Oportuna",15,IF(AQ102="Inoportuna",0,)))</f>
        <v/>
      </c>
      <c r="AS102" s="288"/>
      <c r="AT102" s="289" t="str">
        <f t="shared" ref="AT102:AT104" si="64">IF(AS102="","",IF(AS102="Prevenir",15,IF(AS102="Detectar",10,IF(AS102="No es un control",0,))))</f>
        <v/>
      </c>
      <c r="AU102" s="288"/>
      <c r="AV102" s="289" t="str">
        <f t="shared" ref="AV102:AV104" si="65">IF(AU102="","",IF(AU102="Confiable",15,IF(AU102="No confiable",0,)))</f>
        <v/>
      </c>
      <c r="AW102" s="290"/>
      <c r="AX102" s="289" t="str">
        <f t="shared" ref="AX102:AX104" si="66">IF(AW102="","",IF(AW102="Se investigan y  resuelven oportunamente",15,IF(AW102="No se investigan y resuelven oportunamente",0,)))</f>
        <v/>
      </c>
      <c r="AY102" s="290"/>
      <c r="AZ102" s="289" t="str">
        <f t="shared" ref="AZ102:AZ104" si="67">IF(AY102="","",IF(AY102="Completa",15,IF(AY102="Incompleta",10,IF(AY102="No existe",0,))))</f>
        <v/>
      </c>
      <c r="BA102" s="291"/>
      <c r="BB102" s="289"/>
      <c r="BC102" s="289"/>
      <c r="BD102" s="289"/>
      <c r="BE102" s="292"/>
      <c r="BF102" s="928"/>
      <c r="BG102" s="928"/>
      <c r="BH102" s="918"/>
      <c r="BI102" s="918"/>
      <c r="BJ102" s="920"/>
      <c r="BK102" s="743"/>
      <c r="BL102" s="920"/>
      <c r="BM102" s="922"/>
      <c r="BN102" s="295"/>
      <c r="BO102" s="271"/>
      <c r="BP102" s="271"/>
      <c r="BQ102" s="271"/>
      <c r="BR102" s="271"/>
      <c r="BS102" s="271"/>
      <c r="BT102" s="271"/>
      <c r="BU102" s="296"/>
      <c r="BV102" s="296"/>
      <c r="BW102" s="271"/>
      <c r="BX102" s="286"/>
      <c r="BY102" s="87"/>
      <c r="BZ102" s="87"/>
      <c r="CA102" s="87"/>
      <c r="CB102" s="87"/>
      <c r="CC102" s="87"/>
      <c r="CD102" s="87"/>
      <c r="CE102" s="87"/>
      <c r="CF102" s="87"/>
      <c r="CG102" s="87"/>
      <c r="CH102" s="87"/>
      <c r="CI102" s="87"/>
      <c r="CJ102" s="87"/>
      <c r="CK102" s="87"/>
      <c r="CL102" s="87"/>
      <c r="CM102" s="87"/>
      <c r="CN102" s="87"/>
      <c r="CO102" s="87"/>
      <c r="CP102" s="87"/>
      <c r="CQ102" s="87"/>
      <c r="CR102" s="87"/>
    </row>
    <row r="103" spans="1:96" ht="120.75" customHeight="1">
      <c r="A103" s="906"/>
      <c r="B103" s="908"/>
      <c r="C103" s="908"/>
      <c r="D103" s="908"/>
      <c r="E103" s="908"/>
      <c r="F103" s="908"/>
      <c r="G103" s="908"/>
      <c r="H103" s="908"/>
      <c r="I103" s="284" t="s">
        <v>287</v>
      </c>
      <c r="J103" s="912"/>
      <c r="K103" s="914"/>
      <c r="L103" s="916"/>
      <c r="M103" s="910"/>
      <c r="N103" s="910"/>
      <c r="O103" s="910"/>
      <c r="P103" s="910"/>
      <c r="Q103" s="910"/>
      <c r="R103" s="910"/>
      <c r="S103" s="910"/>
      <c r="T103" s="910"/>
      <c r="U103" s="910"/>
      <c r="V103" s="910"/>
      <c r="W103" s="910"/>
      <c r="X103" s="910"/>
      <c r="Y103" s="910"/>
      <c r="Z103" s="910"/>
      <c r="AA103" s="910"/>
      <c r="AB103" s="910"/>
      <c r="AC103" s="910"/>
      <c r="AD103" s="910"/>
      <c r="AE103" s="910"/>
      <c r="AF103" s="924"/>
      <c r="AG103" s="285">
        <f t="shared" ref="AG103:AG104" si="68">VALUE(IF(AF103&lt;=5,5,IF(AND(AF103&gt;5,AF103&lt;=11),10,IF(AF103&gt;11,20,0))))</f>
        <v>5</v>
      </c>
      <c r="AH103" s="914"/>
      <c r="AI103" s="916"/>
      <c r="AJ103" s="926"/>
      <c r="AK103" s="286">
        <v>3</v>
      </c>
      <c r="AL103" s="142" t="s">
        <v>308</v>
      </c>
      <c r="AM103" s="288"/>
      <c r="AN103" s="289" t="str">
        <f t="shared" si="61"/>
        <v/>
      </c>
      <c r="AO103" s="288"/>
      <c r="AP103" s="289" t="str">
        <f t="shared" si="62"/>
        <v/>
      </c>
      <c r="AQ103" s="288"/>
      <c r="AR103" s="289" t="str">
        <f t="shared" si="63"/>
        <v/>
      </c>
      <c r="AS103" s="288"/>
      <c r="AT103" s="289" t="str">
        <f t="shared" si="64"/>
        <v/>
      </c>
      <c r="AU103" s="288"/>
      <c r="AV103" s="289" t="str">
        <f t="shared" si="65"/>
        <v/>
      </c>
      <c r="AW103" s="290"/>
      <c r="AX103" s="289" t="str">
        <f t="shared" si="66"/>
        <v/>
      </c>
      <c r="AY103" s="290"/>
      <c r="AZ103" s="289" t="str">
        <f t="shared" si="67"/>
        <v/>
      </c>
      <c r="BA103" s="291"/>
      <c r="BB103" s="289"/>
      <c r="BC103" s="289"/>
      <c r="BD103" s="289"/>
      <c r="BE103" s="292"/>
      <c r="BF103" s="928"/>
      <c r="BG103" s="928"/>
      <c r="BH103" s="918"/>
      <c r="BI103" s="918"/>
      <c r="BJ103" s="920"/>
      <c r="BK103" s="743"/>
      <c r="BL103" s="920"/>
      <c r="BM103" s="922"/>
      <c r="BN103" s="295"/>
      <c r="BO103" s="271"/>
      <c r="BP103" s="271"/>
      <c r="BQ103" s="271"/>
      <c r="BR103" s="271"/>
      <c r="BS103" s="271"/>
      <c r="BT103" s="271"/>
      <c r="BU103" s="296"/>
      <c r="BV103" s="296"/>
      <c r="BW103" s="271"/>
      <c r="BX103" s="286"/>
      <c r="BY103" s="87"/>
      <c r="BZ103" s="87"/>
      <c r="CA103" s="87"/>
      <c r="CB103" s="87"/>
      <c r="CC103" s="87"/>
      <c r="CD103" s="87"/>
      <c r="CE103" s="87"/>
      <c r="CF103" s="87"/>
      <c r="CG103" s="87"/>
      <c r="CH103" s="87"/>
      <c r="CI103" s="87"/>
      <c r="CJ103" s="87"/>
      <c r="CK103" s="87"/>
      <c r="CL103" s="87"/>
      <c r="CM103" s="87"/>
      <c r="CN103" s="87"/>
      <c r="CO103" s="87"/>
      <c r="CP103" s="87"/>
      <c r="CQ103" s="87"/>
      <c r="CR103" s="87"/>
    </row>
    <row r="104" spans="1:96" ht="81">
      <c r="A104" s="906"/>
      <c r="B104" s="908"/>
      <c r="C104" s="908"/>
      <c r="D104" s="908"/>
      <c r="E104" s="908"/>
      <c r="F104" s="908"/>
      <c r="G104" s="908"/>
      <c r="H104" s="908"/>
      <c r="I104" s="284" t="s">
        <v>295</v>
      </c>
      <c r="J104" s="912"/>
      <c r="K104" s="914"/>
      <c r="L104" s="916"/>
      <c r="M104" s="910"/>
      <c r="N104" s="910"/>
      <c r="O104" s="910"/>
      <c r="P104" s="910"/>
      <c r="Q104" s="910"/>
      <c r="R104" s="910"/>
      <c r="S104" s="910"/>
      <c r="T104" s="910"/>
      <c r="U104" s="910"/>
      <c r="V104" s="910"/>
      <c r="W104" s="910"/>
      <c r="X104" s="910"/>
      <c r="Y104" s="910"/>
      <c r="Z104" s="910"/>
      <c r="AA104" s="910"/>
      <c r="AB104" s="910"/>
      <c r="AC104" s="910"/>
      <c r="AD104" s="910"/>
      <c r="AE104" s="910"/>
      <c r="AF104" s="924"/>
      <c r="AG104" s="285">
        <f t="shared" si="68"/>
        <v>5</v>
      </c>
      <c r="AH104" s="914"/>
      <c r="AI104" s="916"/>
      <c r="AJ104" s="926"/>
      <c r="AK104" s="286">
        <v>4</v>
      </c>
      <c r="AL104" s="142" t="s">
        <v>308</v>
      </c>
      <c r="AM104" s="288"/>
      <c r="AN104" s="289" t="str">
        <f t="shared" si="61"/>
        <v/>
      </c>
      <c r="AO104" s="288"/>
      <c r="AP104" s="289" t="str">
        <f t="shared" si="62"/>
        <v/>
      </c>
      <c r="AQ104" s="288"/>
      <c r="AR104" s="289" t="str">
        <f t="shared" si="63"/>
        <v/>
      </c>
      <c r="AS104" s="288"/>
      <c r="AT104" s="289" t="str">
        <f t="shared" si="64"/>
        <v/>
      </c>
      <c r="AU104" s="288"/>
      <c r="AV104" s="289" t="str">
        <f t="shared" si="65"/>
        <v/>
      </c>
      <c r="AW104" s="290"/>
      <c r="AX104" s="289" t="str">
        <f t="shared" si="66"/>
        <v/>
      </c>
      <c r="AY104" s="290"/>
      <c r="AZ104" s="289" t="str">
        <f t="shared" si="67"/>
        <v/>
      </c>
      <c r="BA104" s="291"/>
      <c r="BB104" s="289"/>
      <c r="BC104" s="289"/>
      <c r="BD104" s="289"/>
      <c r="BE104" s="292"/>
      <c r="BF104" s="928"/>
      <c r="BG104" s="928"/>
      <c r="BH104" s="918"/>
      <c r="BI104" s="918"/>
      <c r="BJ104" s="920"/>
      <c r="BK104" s="743"/>
      <c r="BL104" s="920"/>
      <c r="BM104" s="922"/>
      <c r="BN104" s="295"/>
      <c r="BO104" s="271"/>
      <c r="BP104" s="271"/>
      <c r="BQ104" s="271"/>
      <c r="BR104" s="271"/>
      <c r="BS104" s="271"/>
      <c r="BT104" s="271"/>
      <c r="BU104" s="296"/>
      <c r="BV104" s="296"/>
      <c r="BW104" s="271"/>
      <c r="BX104" s="286"/>
      <c r="BY104" s="87"/>
      <c r="BZ104" s="87"/>
      <c r="CA104" s="87"/>
      <c r="CB104" s="87"/>
      <c r="CC104" s="87"/>
      <c r="CD104" s="87"/>
      <c r="CE104" s="87"/>
      <c r="CF104" s="87"/>
      <c r="CG104" s="87"/>
      <c r="CH104" s="87"/>
      <c r="CI104" s="87"/>
      <c r="CJ104" s="87"/>
      <c r="CK104" s="87"/>
      <c r="CL104" s="87"/>
      <c r="CM104" s="87"/>
      <c r="CN104" s="87"/>
      <c r="CO104" s="87"/>
      <c r="CP104" s="87"/>
      <c r="CQ104" s="87"/>
      <c r="CR104" s="87"/>
    </row>
    <row r="105" spans="1:96" ht="135" customHeight="1">
      <c r="A105" s="905">
        <v>27</v>
      </c>
      <c r="B105" s="907" t="s">
        <v>323</v>
      </c>
      <c r="C105" s="907" t="s">
        <v>322</v>
      </c>
      <c r="D105" s="907" t="s">
        <v>321</v>
      </c>
      <c r="E105" s="907" t="s">
        <v>320</v>
      </c>
      <c r="F105" s="907" t="s">
        <v>319</v>
      </c>
      <c r="G105" s="907" t="s">
        <v>318</v>
      </c>
      <c r="H105" s="907" t="s">
        <v>317</v>
      </c>
      <c r="I105" s="284" t="s">
        <v>301</v>
      </c>
      <c r="J105" s="759">
        <v>3</v>
      </c>
      <c r="K105" s="931" t="str">
        <f>IF(J105&lt;=0,"",IF(J105=1,"Rara vez",IF(J105=2,"Improbable",IF(J105=3,"Posible",IF(J105=4,"Probable",IF(J105=5,"Casi Seguro"))))))</f>
        <v>Posible</v>
      </c>
      <c r="L105" s="934">
        <f t="shared" ref="L105" si="69">IF(K105="","",IF(K105="Rara vez",0.2,IF(K105="Improbable",0.4,IF(K105="Posible",0.6,IF(K105="Probable",0.8,IF(K105="Casi seguro",1,))))))</f>
        <v>0.6</v>
      </c>
      <c r="M105" s="888" t="s">
        <v>286</v>
      </c>
      <c r="N105" s="888" t="s">
        <v>286</v>
      </c>
      <c r="O105" s="888" t="s">
        <v>286</v>
      </c>
      <c r="P105" s="888" t="s">
        <v>286</v>
      </c>
      <c r="Q105" s="888" t="s">
        <v>286</v>
      </c>
      <c r="R105" s="888" t="s">
        <v>286</v>
      </c>
      <c r="S105" s="888" t="s">
        <v>286</v>
      </c>
      <c r="T105" s="888" t="s">
        <v>286</v>
      </c>
      <c r="U105" s="888" t="s">
        <v>285</v>
      </c>
      <c r="V105" s="888" t="s">
        <v>286</v>
      </c>
      <c r="W105" s="888" t="s">
        <v>286</v>
      </c>
      <c r="X105" s="888" t="s">
        <v>286</v>
      </c>
      <c r="Y105" s="888" t="s">
        <v>286</v>
      </c>
      <c r="Z105" s="888" t="s">
        <v>286</v>
      </c>
      <c r="AA105" s="888" t="s">
        <v>286</v>
      </c>
      <c r="AB105" s="888" t="s">
        <v>286</v>
      </c>
      <c r="AC105" s="888" t="s">
        <v>286</v>
      </c>
      <c r="AD105" s="888" t="s">
        <v>286</v>
      </c>
      <c r="AE105" s="888" t="s">
        <v>285</v>
      </c>
      <c r="AF105" s="936" t="str">
        <f>IF(AB105="Si","19",COUNTIF(M105:AE106,"si"))</f>
        <v>19</v>
      </c>
      <c r="AG105" s="297">
        <f>VALUE(IF(AF105&lt;=5,5,IF(AND(AF105&gt;5,AF105&lt;=11),10,IF(AF105&gt;11,20,0))))</f>
        <v>20</v>
      </c>
      <c r="AH105" s="931" t="str">
        <f>IF(AG105=5,"Moderado",IF(AG105=10,"Mayor",IF(AG105=20,"Catastrófico",0)))</f>
        <v>Catastrófico</v>
      </c>
      <c r="AI105" s="934">
        <f>IF(AH105="","",IF(AH105="Moderado",0.6,IF(AH105="Mayor",0.8,IF(AH105="Catastrófico",1,))))</f>
        <v>1</v>
      </c>
      <c r="AJ105" s="925"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Extremo</v>
      </c>
      <c r="AK105" s="279">
        <v>1</v>
      </c>
      <c r="AL105" s="298" t="s">
        <v>329</v>
      </c>
      <c r="AM105" s="288" t="s">
        <v>283</v>
      </c>
      <c r="AN105" s="289">
        <f>IF(AM105="","",IF(AM105="Asignado",15,IF(AM105="No asignado",0,)))</f>
        <v>15</v>
      </c>
      <c r="AO105" s="288" t="s">
        <v>282</v>
      </c>
      <c r="AP105" s="289">
        <f>IF(AO105="","",IF(AO105="Adecuado",15,IF(AO105="Inadecuado",0,)))</f>
        <v>15</v>
      </c>
      <c r="AQ105" s="288" t="s">
        <v>281</v>
      </c>
      <c r="AR105" s="289">
        <f>IF(AQ105="","",IF(AQ105="Oportuna",15,IF(AQ105="Inoportuna",0,)))</f>
        <v>15</v>
      </c>
      <c r="AS105" s="133" t="s">
        <v>315</v>
      </c>
      <c r="AT105" s="289">
        <f>IF(AS105="","",IF(AS105="Prevenir",15,IF(AS105="Detectar",10,IF(AS105="No es un control",0,))))</f>
        <v>10</v>
      </c>
      <c r="AU105" s="288" t="s">
        <v>279</v>
      </c>
      <c r="AV105" s="289">
        <f>IF(AU105="","",IF(AU105="Confiable",15,IF(AU105="No confiable",0,)))</f>
        <v>15</v>
      </c>
      <c r="AW105" s="290" t="s">
        <v>278</v>
      </c>
      <c r="AX105" s="289">
        <f>IF(AW105="","",IF(AW105="Se investigan y  resuelven oportunamente",15,IF(AW105="No se investigan y resuelven oportunamente",0,)))</f>
        <v>15</v>
      </c>
      <c r="AY105" s="290" t="s">
        <v>277</v>
      </c>
      <c r="AZ105" s="289">
        <f>IF(AY105="","",IF(AY105="Completa",15,IF(AY105="Incompleta",10,IF(AY105="No existe",0,))))</f>
        <v>15</v>
      </c>
      <c r="BA105" s="291">
        <f>SUM(AN105,AP105,AR105,AT105,AV105,AX105,AZ105)</f>
        <v>100</v>
      </c>
      <c r="BB105" s="289" t="str">
        <f>IF(BA105&gt;=96,"Fuerte",IF(AND(BA105&gt;=86,BA105&lt;96),"Moderado",IF(BA105&lt;86,"Débil")))</f>
        <v>Fuerte</v>
      </c>
      <c r="BC105" s="289" t="s">
        <v>276</v>
      </c>
      <c r="BD105" s="289">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292" t="str">
        <f>IF(BD105=100,"Fuerte",IF(BD105=50,"Moderado",IF(BD105=0,"Débil")))</f>
        <v>Fuerte</v>
      </c>
      <c r="BF105" s="292">
        <f>AVERAGE(BD105:BD107)</f>
        <v>100</v>
      </c>
      <c r="BG105" s="292" t="str">
        <f>IF(BF105=100,"Fuerte",IF(AND(BF105&lt;=99,BF105&gt;=50),"Moderado",IF(BF105&lt;50,"Débil")))</f>
        <v>Fuerte</v>
      </c>
      <c r="BH105" s="299">
        <f>IF(BG105="Fuerte",(J105-2),IF(BG105="Moderado",(J105-1),IF(BG105="Débil",((J105-0)))))</f>
        <v>1</v>
      </c>
      <c r="BI105" s="917" t="str">
        <f>IF(BH105&lt;=0,"",IF(BH105=1,"Rara vez",IF(BH105=2,"Improbable",IF(BH105=3,"Posible",IF(BH105=4,"Probable",IF(BH105=5,"Casi Seguro"))))))</f>
        <v>Rara vez</v>
      </c>
      <c r="BJ105" s="919">
        <f>IF(BI105="","",IF(BI105="Rara vez",0.2,IF(BI105="Improbable",0.4,IF(BI105="Posible",0.6,IF(BI105="Probable",0.8,IF(BI105="Casi seguro",1,))))))</f>
        <v>0.2</v>
      </c>
      <c r="BK105" s="741" t="str">
        <f t="shared" ref="BK105" si="70">IFERROR(IF(AG105=5,"Moderado",IF(AG105=10,"Mayor",IF(AG105=20,"Catastrófico",0))),"")</f>
        <v>Catastrófico</v>
      </c>
      <c r="BL105" s="919">
        <f>IF(AH105="","",IF(AH105="Moderado",0.6,IF(AH105="Mayor",0.8,IF(AH105="Catastrófico",1,))))</f>
        <v>1</v>
      </c>
      <c r="BM105" s="921" t="str">
        <f>IF(OR(AND(KBJ105="Rara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Extremo</v>
      </c>
      <c r="BN105" s="137" t="s">
        <v>314</v>
      </c>
      <c r="BO105" s="300" t="s">
        <v>328</v>
      </c>
      <c r="BP105" s="138"/>
      <c r="BQ105" s="138" t="s">
        <v>327</v>
      </c>
      <c r="BR105" s="138" t="s">
        <v>326</v>
      </c>
      <c r="BS105" s="138" t="s">
        <v>325</v>
      </c>
      <c r="BT105" s="138" t="s">
        <v>324</v>
      </c>
      <c r="BU105" s="151">
        <v>45421</v>
      </c>
      <c r="BV105" s="301">
        <v>45657</v>
      </c>
      <c r="BW105" s="139">
        <v>4787</v>
      </c>
      <c r="BX105" s="279"/>
      <c r="BY105" s="87"/>
      <c r="BZ105" s="87"/>
      <c r="CA105" s="87"/>
      <c r="CB105" s="87"/>
      <c r="CC105" s="87"/>
      <c r="CD105" s="87"/>
      <c r="CE105" s="87"/>
      <c r="CF105" s="87"/>
      <c r="CG105" s="87"/>
      <c r="CH105" s="87"/>
      <c r="CI105" s="87"/>
      <c r="CJ105" s="87"/>
      <c r="CK105" s="87"/>
      <c r="CL105" s="87"/>
      <c r="CM105" s="87"/>
      <c r="CN105" s="87"/>
      <c r="CO105" s="87"/>
      <c r="CP105" s="87"/>
      <c r="CQ105" s="87"/>
      <c r="CR105" s="87"/>
    </row>
    <row r="106" spans="1:96" ht="81">
      <c r="A106" s="906"/>
      <c r="B106" s="908"/>
      <c r="C106" s="908"/>
      <c r="D106" s="908"/>
      <c r="E106" s="908"/>
      <c r="F106" s="908"/>
      <c r="G106" s="908"/>
      <c r="H106" s="908"/>
      <c r="I106" s="284" t="s">
        <v>309</v>
      </c>
      <c r="J106" s="764"/>
      <c r="K106" s="932"/>
      <c r="L106" s="935"/>
      <c r="M106" s="889"/>
      <c r="N106" s="889"/>
      <c r="O106" s="889"/>
      <c r="P106" s="889"/>
      <c r="Q106" s="889"/>
      <c r="R106" s="889"/>
      <c r="S106" s="889"/>
      <c r="T106" s="889"/>
      <c r="U106" s="889"/>
      <c r="V106" s="889"/>
      <c r="W106" s="889"/>
      <c r="X106" s="889"/>
      <c r="Y106" s="889"/>
      <c r="Z106" s="889"/>
      <c r="AA106" s="889"/>
      <c r="AB106" s="889"/>
      <c r="AC106" s="889"/>
      <c r="AD106" s="889"/>
      <c r="AE106" s="889"/>
      <c r="AF106" s="937"/>
      <c r="AG106" s="297">
        <f>VALUE(IF(AF106&lt;=5,5,IF(AND(AF106&gt;5,AF106&lt;=11),10,IF(AF106&gt;11,20,0))))</f>
        <v>5</v>
      </c>
      <c r="AH106" s="932"/>
      <c r="AI106" s="935"/>
      <c r="AJ106" s="926"/>
      <c r="AK106" s="279">
        <v>2</v>
      </c>
      <c r="AL106" s="142" t="s">
        <v>308</v>
      </c>
      <c r="AM106" s="133"/>
      <c r="AN106" s="302" t="str">
        <f t="shared" ref="AN106:AN107" si="71">IF(AM106="","",IF(AM106="Asignado",15,IF(AM106="No asignado",0,)))</f>
        <v/>
      </c>
      <c r="AO106" s="133"/>
      <c r="AP106" s="302" t="str">
        <f t="shared" ref="AP106:AP107" si="72">IF(AO106="","",IF(AO106="Adecuado",15,IF(AO106="Inadecuado",0,)))</f>
        <v/>
      </c>
      <c r="AQ106" s="133"/>
      <c r="AR106" s="138" t="str">
        <f t="shared" ref="AR106:AR107" si="73">IF(AQ106="","",IF(AQ106="Oportuna",15,IF(AQ106="Inoportuna",0,)))</f>
        <v/>
      </c>
      <c r="AS106" s="138"/>
      <c r="AT106" s="138" t="str">
        <f t="shared" ref="AT106:AT107" si="74">IF(AS106="","",IF(AS106="Prevenir",15,IF(AS106="Detectar",10,IF(AS106="No es un control",0,))))</f>
        <v/>
      </c>
      <c r="AU106" s="138"/>
      <c r="AV106" s="138" t="str">
        <f t="shared" ref="AV106:AV107" si="75">IF(AU106="","",IF(AU106="Confiable",15,IF(AU106="No confiable",0,)))</f>
        <v/>
      </c>
      <c r="AW106" s="138"/>
      <c r="AX106" s="138" t="str">
        <f t="shared" ref="AX106:AX107" si="76">IF(AW106="","",IF(AW106="Se investigan y  resuelven oportunamente",15,IF(AW106="No se investigan y resuelven oportunamente",0,)))</f>
        <v/>
      </c>
      <c r="AY106" s="138"/>
      <c r="AZ106" s="138" t="str">
        <f t="shared" ref="AZ106:AZ107" si="77">IF(AY106="","",IF(AY106="Completa",15,IF(AY106="Incompleta",10,IF(AY106="No existe",0,))))</f>
        <v/>
      </c>
      <c r="BA106" s="138"/>
      <c r="BB106" s="138"/>
      <c r="BC106" s="138"/>
      <c r="BD106" s="138"/>
      <c r="BE106" s="138"/>
      <c r="BF106" s="292"/>
      <c r="BG106" s="292"/>
      <c r="BH106" s="299"/>
      <c r="BI106" s="918"/>
      <c r="BJ106" s="920"/>
      <c r="BK106" s="743"/>
      <c r="BL106" s="920"/>
      <c r="BM106" s="922"/>
      <c r="BN106" s="138"/>
      <c r="BO106" s="138"/>
      <c r="BP106" s="138"/>
      <c r="BQ106" s="138"/>
      <c r="BR106" s="138"/>
      <c r="BS106" s="138"/>
      <c r="BT106" s="138"/>
      <c r="BU106" s="151"/>
      <c r="BV106" s="301"/>
      <c r="BW106" s="138"/>
      <c r="BX106" s="138"/>
      <c r="BY106" s="87"/>
      <c r="BZ106" s="87"/>
      <c r="CA106" s="87"/>
      <c r="CB106" s="87"/>
      <c r="CC106" s="87"/>
      <c r="CD106" s="87"/>
      <c r="CE106" s="87"/>
      <c r="CF106" s="87"/>
      <c r="CG106" s="87"/>
      <c r="CH106" s="87"/>
      <c r="CI106" s="87"/>
      <c r="CJ106" s="87"/>
      <c r="CK106" s="87"/>
      <c r="CL106" s="87"/>
      <c r="CM106" s="87"/>
      <c r="CN106" s="87"/>
      <c r="CO106" s="87"/>
      <c r="CP106" s="87"/>
      <c r="CQ106" s="87"/>
      <c r="CR106" s="87"/>
    </row>
    <row r="107" spans="1:96" ht="81">
      <c r="A107" s="906"/>
      <c r="B107" s="908"/>
      <c r="C107" s="908"/>
      <c r="D107" s="908"/>
      <c r="E107" s="908"/>
      <c r="F107" s="908"/>
      <c r="G107" s="908"/>
      <c r="H107" s="908"/>
      <c r="I107" s="284" t="s">
        <v>296</v>
      </c>
      <c r="J107" s="764"/>
      <c r="K107" s="932"/>
      <c r="L107" s="935"/>
      <c r="M107" s="889"/>
      <c r="N107" s="889"/>
      <c r="O107" s="889"/>
      <c r="P107" s="889"/>
      <c r="Q107" s="889"/>
      <c r="R107" s="889"/>
      <c r="S107" s="889"/>
      <c r="T107" s="889"/>
      <c r="U107" s="889"/>
      <c r="V107" s="889"/>
      <c r="W107" s="889"/>
      <c r="X107" s="889"/>
      <c r="Y107" s="889"/>
      <c r="Z107" s="889"/>
      <c r="AA107" s="889"/>
      <c r="AB107" s="889"/>
      <c r="AC107" s="889"/>
      <c r="AD107" s="889"/>
      <c r="AE107" s="889"/>
      <c r="AF107" s="937"/>
      <c r="AG107" s="297">
        <f t="shared" ref="AG107:AG111" si="78">VALUE(IF(AF107&lt;=5,5,IF(AND(AF107&gt;5,AF107&lt;=11),10,IF(AF107&gt;11,20,0))))</f>
        <v>5</v>
      </c>
      <c r="AH107" s="932"/>
      <c r="AI107" s="935"/>
      <c r="AJ107" s="926"/>
      <c r="AK107" s="279">
        <v>3</v>
      </c>
      <c r="AL107" s="142" t="s">
        <v>308</v>
      </c>
      <c r="AM107" s="133"/>
      <c r="AN107" s="302" t="str">
        <f t="shared" si="71"/>
        <v/>
      </c>
      <c r="AO107" s="133"/>
      <c r="AP107" s="302" t="str">
        <f t="shared" si="72"/>
        <v/>
      </c>
      <c r="AQ107" s="133"/>
      <c r="AR107" s="138" t="str">
        <f t="shared" si="73"/>
        <v/>
      </c>
      <c r="AS107" s="138"/>
      <c r="AT107" s="138" t="str">
        <f t="shared" si="74"/>
        <v/>
      </c>
      <c r="AU107" s="138"/>
      <c r="AV107" s="138" t="str">
        <f t="shared" si="75"/>
        <v/>
      </c>
      <c r="AW107" s="138"/>
      <c r="AX107" s="138" t="str">
        <f t="shared" si="76"/>
        <v/>
      </c>
      <c r="AY107" s="138"/>
      <c r="AZ107" s="138" t="str">
        <f t="shared" si="77"/>
        <v/>
      </c>
      <c r="BA107" s="138"/>
      <c r="BB107" s="138"/>
      <c r="BC107" s="138"/>
      <c r="BD107" s="138"/>
      <c r="BE107" s="138"/>
      <c r="BF107" s="292"/>
      <c r="BG107" s="292"/>
      <c r="BH107" s="299"/>
      <c r="BI107" s="938"/>
      <c r="BJ107" s="933"/>
      <c r="BK107" s="743"/>
      <c r="BL107" s="933"/>
      <c r="BM107" s="922"/>
      <c r="BN107" s="138"/>
      <c r="BO107" s="138"/>
      <c r="BP107" s="138"/>
      <c r="BQ107" s="138"/>
      <c r="BR107" s="138"/>
      <c r="BS107" s="138"/>
      <c r="BT107" s="138"/>
      <c r="BU107" s="138"/>
      <c r="BV107" s="138"/>
      <c r="BW107" s="138"/>
      <c r="BX107" s="138"/>
      <c r="BY107" s="87"/>
      <c r="BZ107" s="87"/>
      <c r="CA107" s="87"/>
      <c r="CB107" s="87"/>
      <c r="CC107" s="87"/>
      <c r="CD107" s="87"/>
      <c r="CE107" s="87"/>
      <c r="CF107" s="87"/>
      <c r="CG107" s="87"/>
      <c r="CH107" s="87"/>
      <c r="CI107" s="87"/>
      <c r="CJ107" s="87"/>
      <c r="CK107" s="87"/>
      <c r="CL107" s="87"/>
      <c r="CM107" s="87"/>
      <c r="CN107" s="87"/>
      <c r="CO107" s="87"/>
      <c r="CP107" s="87"/>
      <c r="CQ107" s="87"/>
      <c r="CR107" s="87"/>
    </row>
    <row r="108" spans="1:96" ht="112.5" customHeight="1">
      <c r="A108" s="905">
        <v>28</v>
      </c>
      <c r="B108" s="907" t="s">
        <v>323</v>
      </c>
      <c r="C108" s="907" t="s">
        <v>322</v>
      </c>
      <c r="D108" s="907" t="s">
        <v>321</v>
      </c>
      <c r="E108" s="907" t="s">
        <v>320</v>
      </c>
      <c r="F108" s="907" t="s">
        <v>319</v>
      </c>
      <c r="G108" s="907" t="s">
        <v>318</v>
      </c>
      <c r="H108" s="907" t="s">
        <v>317</v>
      </c>
      <c r="I108" s="284" t="s">
        <v>301</v>
      </c>
      <c r="J108" s="929">
        <v>3</v>
      </c>
      <c r="K108" s="931" t="str">
        <f>IF(J108&lt;=0,"",IF(J108=1,"Rara vez",IF(J108=2,"Improbable",IF(J108=3,"Posible",IF(J108=4,"Probable",IF(J108=5,"Casi Seguro"))))))</f>
        <v>Posible</v>
      </c>
      <c r="L108" s="915">
        <f t="shared" ref="L108" si="79">IF(K108="","",IF(K108="Rara vez",0.2,IF(K108="Improbable",0.4,IF(K108="Posible",0.6,IF(K108="Probable",0.8,IF(K108="Casi seguro",1,))))))</f>
        <v>0.6</v>
      </c>
      <c r="M108" s="909" t="s">
        <v>286</v>
      </c>
      <c r="N108" s="909" t="s">
        <v>286</v>
      </c>
      <c r="O108" s="909" t="s">
        <v>286</v>
      </c>
      <c r="P108" s="909" t="s">
        <v>286</v>
      </c>
      <c r="Q108" s="909" t="s">
        <v>286</v>
      </c>
      <c r="R108" s="909" t="s">
        <v>286</v>
      </c>
      <c r="S108" s="909" t="s">
        <v>286</v>
      </c>
      <c r="T108" s="909" t="s">
        <v>286</v>
      </c>
      <c r="U108" s="909" t="s">
        <v>285</v>
      </c>
      <c r="V108" s="909" t="s">
        <v>286</v>
      </c>
      <c r="W108" s="909" t="s">
        <v>286</v>
      </c>
      <c r="X108" s="909" t="s">
        <v>286</v>
      </c>
      <c r="Y108" s="909" t="s">
        <v>286</v>
      </c>
      <c r="Z108" s="909" t="s">
        <v>286</v>
      </c>
      <c r="AA108" s="909" t="s">
        <v>286</v>
      </c>
      <c r="AB108" s="909" t="s">
        <v>286</v>
      </c>
      <c r="AC108" s="909" t="s">
        <v>286</v>
      </c>
      <c r="AD108" s="909" t="s">
        <v>286</v>
      </c>
      <c r="AE108" s="909" t="s">
        <v>285</v>
      </c>
      <c r="AF108" s="936" t="str">
        <f>IF(AB108="Si","19",COUNTIF(M108:AE109,"si"))</f>
        <v>19</v>
      </c>
      <c r="AG108" s="297">
        <f t="shared" si="78"/>
        <v>20</v>
      </c>
      <c r="AH108" s="931" t="str">
        <f t="shared" ref="AH108" si="80">IF(AG108=5,"Moderado",IF(AG108=10,"Mayor",IF(AG108=20,"Catastrófico",0)))</f>
        <v>Catastrófico</v>
      </c>
      <c r="AI108" s="942">
        <f>IF(AH108="","",IF(AH108="Moderado",0.6,IF(AH108="Mayor",0.8,IF(AH108="Catastrófico",1,))))</f>
        <v>1</v>
      </c>
      <c r="AJ108" s="925"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Extremo</v>
      </c>
      <c r="AK108" s="303">
        <v>1</v>
      </c>
      <c r="AL108" s="142" t="s">
        <v>316</v>
      </c>
      <c r="AM108" s="288" t="s">
        <v>283</v>
      </c>
      <c r="AN108" s="289">
        <f>IF(AM108="","",IF(AM108="Asignado",15,IF(AM108="No asignado",0,)))</f>
        <v>15</v>
      </c>
      <c r="AO108" s="288" t="s">
        <v>282</v>
      </c>
      <c r="AP108" s="289">
        <f>IF(AO108="","",IF(AO108="Adecuado",15,IF(AO108="Inadecuado",0,)))</f>
        <v>15</v>
      </c>
      <c r="AQ108" s="288" t="s">
        <v>281</v>
      </c>
      <c r="AR108" s="289">
        <f>IF(AQ108="","",IF(AQ108="Oportuna",15,IF(AQ108="Inoportuna",0,)))</f>
        <v>15</v>
      </c>
      <c r="AS108" s="133" t="s">
        <v>315</v>
      </c>
      <c r="AT108" s="289">
        <f>IF(AS108="","",IF(AS108="Prevenir",15,IF(AS108="Detectar",10,IF(AS108="No es un control",0,))))</f>
        <v>10</v>
      </c>
      <c r="AU108" s="288" t="s">
        <v>279</v>
      </c>
      <c r="AV108" s="289">
        <f>IF(AU108="","",IF(AU108="Confiable",15,IF(AU108="No confiable",0,)))</f>
        <v>15</v>
      </c>
      <c r="AW108" s="290" t="s">
        <v>278</v>
      </c>
      <c r="AX108" s="289">
        <f>IF(AW108="","",IF(AW108="Se investigan y  resuelven oportunamente",15,IF(AW108="No se investigan y resuelven oportunamente",0,)))</f>
        <v>15</v>
      </c>
      <c r="AY108" s="290" t="s">
        <v>277</v>
      </c>
      <c r="AZ108" s="289">
        <f>IF(AY108="","",IF(AY108="Completa",15,IF(AY108="Incompleta",10,IF(AY108="No existe",0,))))</f>
        <v>15</v>
      </c>
      <c r="BA108" s="291">
        <f>SUM(AN108,AP108,AR108,AT108,AV108,AX108,AZ108)</f>
        <v>100</v>
      </c>
      <c r="BB108" s="289" t="str">
        <f>IF(BA108&gt;=96,"Fuerte",IF(AND(BA108&gt;=86,BA108&lt;96),"Moderado",IF(BA108&lt;86,"Débil")))</f>
        <v>Fuerte</v>
      </c>
      <c r="BC108" s="289" t="s">
        <v>276</v>
      </c>
      <c r="BD108" s="289">
        <f>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292" t="str">
        <f>IF(BD108=100,"Fuerte",IF(BD108=50,"Moderado",IF(BD108=0,"Débil")))</f>
        <v>Fuerte</v>
      </c>
      <c r="BF108" s="292">
        <f t="shared" ref="BF108" si="81">AVERAGE(BD108:BD110)</f>
        <v>100</v>
      </c>
      <c r="BG108" s="292" t="str">
        <f t="shared" ref="BG108" si="82">IF(BF108=100,"Fuerte",IF(AND(BF108&lt;=99,BF108&gt;=50),"Moderado",IF(BF108&lt;50,"Débil")))</f>
        <v>Fuerte</v>
      </c>
      <c r="BH108" s="299">
        <f t="shared" ref="BH108" si="83">IF(BG108="Fuerte",(J108-2),IF(BG108="Moderado",(J108-1),IF(BG108="Débil",((J108-0)))))</f>
        <v>1</v>
      </c>
      <c r="BI108" s="917" t="str">
        <f>IF(BH108&lt;=0,"",IF(BH108=1,"Rara vez",IF(BH108=2,"Improbable",IF(BH108=3,"Posible",IF(BH108=4,"Probable",IF(BH108=5,"Casi Seguro"))))))</f>
        <v>Rara vez</v>
      </c>
      <c r="BJ108" s="919">
        <f>IF(BI108="","",IF(BI108="Rara vez",0.2,IF(BI108="Improbable",0.4,IF(BI108="Posible",0.6,IF(BI108="Probable",0.8,IF(BI108="Casi seguro",1,))))))</f>
        <v>0.2</v>
      </c>
      <c r="BK108" s="741" t="str">
        <f t="shared" ref="BK108" si="84">IFERROR(IF(AG108=5,"Moderado",IF(AG108=10,"Mayor",IF(AG108=20,"Catastrófico",0))),"")</f>
        <v>Catastrófico</v>
      </c>
      <c r="BL108" s="919">
        <f>IF(AH108="","",IF(AH108="Moderado",0.6,IF(AH108="Mayor",0.8,IF(AH108="Catastrófico",1,))))</f>
        <v>1</v>
      </c>
      <c r="BM108" s="921" t="str">
        <f>IF(OR(AND(KBJ108="Rara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Extremo</v>
      </c>
      <c r="BN108" s="142" t="s">
        <v>314</v>
      </c>
      <c r="BO108" s="142" t="s">
        <v>313</v>
      </c>
      <c r="BP108" s="304"/>
      <c r="BQ108" s="142"/>
      <c r="BR108" s="142" t="s">
        <v>312</v>
      </c>
      <c r="BS108" s="142" t="s">
        <v>311</v>
      </c>
      <c r="BT108" s="142" t="s">
        <v>310</v>
      </c>
      <c r="BU108" s="151">
        <v>45421</v>
      </c>
      <c r="BV108" s="305">
        <v>45657</v>
      </c>
      <c r="BW108" s="139">
        <v>4788</v>
      </c>
      <c r="BX108" s="142"/>
      <c r="BY108" s="87"/>
      <c r="BZ108" s="87"/>
      <c r="CA108" s="87"/>
      <c r="CB108" s="87"/>
      <c r="CC108" s="87"/>
      <c r="CD108" s="87"/>
      <c r="CE108" s="87"/>
      <c r="CF108" s="87"/>
      <c r="CG108" s="87"/>
      <c r="CH108" s="87"/>
      <c r="CI108" s="87"/>
      <c r="CJ108" s="87"/>
      <c r="CK108" s="87"/>
      <c r="CL108" s="87"/>
      <c r="CM108" s="87"/>
      <c r="CN108" s="87"/>
      <c r="CO108" s="87"/>
      <c r="CP108" s="87"/>
      <c r="CQ108" s="87"/>
      <c r="CR108" s="87"/>
    </row>
    <row r="109" spans="1:96" ht="50.25" customHeight="1">
      <c r="A109" s="906"/>
      <c r="B109" s="908"/>
      <c r="C109" s="908"/>
      <c r="D109" s="908"/>
      <c r="E109" s="908"/>
      <c r="F109" s="908"/>
      <c r="G109" s="908"/>
      <c r="H109" s="908"/>
      <c r="I109" s="284" t="s">
        <v>309</v>
      </c>
      <c r="J109" s="930"/>
      <c r="K109" s="932"/>
      <c r="L109" s="916"/>
      <c r="M109" s="910"/>
      <c r="N109" s="910"/>
      <c r="O109" s="910"/>
      <c r="P109" s="910"/>
      <c r="Q109" s="910"/>
      <c r="R109" s="910"/>
      <c r="S109" s="910"/>
      <c r="T109" s="910"/>
      <c r="U109" s="910"/>
      <c r="V109" s="910"/>
      <c r="W109" s="910"/>
      <c r="X109" s="910"/>
      <c r="Y109" s="910"/>
      <c r="Z109" s="910"/>
      <c r="AA109" s="910"/>
      <c r="AB109" s="910"/>
      <c r="AC109" s="910"/>
      <c r="AD109" s="910"/>
      <c r="AE109" s="910"/>
      <c r="AF109" s="937"/>
      <c r="AG109" s="297">
        <f t="shared" si="78"/>
        <v>5</v>
      </c>
      <c r="AH109" s="932"/>
      <c r="AI109" s="943"/>
      <c r="AJ109" s="926"/>
      <c r="AK109" s="303">
        <v>2</v>
      </c>
      <c r="AL109" s="142" t="s">
        <v>308</v>
      </c>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918"/>
      <c r="BJ109" s="920"/>
      <c r="BK109" s="743"/>
      <c r="BL109" s="920"/>
      <c r="BM109" s="922"/>
      <c r="BN109" s="142"/>
      <c r="BO109" s="142"/>
      <c r="BP109" s="304"/>
      <c r="BQ109" s="142"/>
      <c r="BR109" s="142"/>
      <c r="BS109" s="142"/>
      <c r="BT109" s="142"/>
      <c r="BU109" s="142"/>
      <c r="BV109" s="305"/>
      <c r="BW109" s="142"/>
      <c r="BX109" s="142"/>
      <c r="BY109" s="87"/>
      <c r="BZ109" s="87"/>
      <c r="CA109" s="87"/>
      <c r="CB109" s="87"/>
      <c r="CC109" s="87"/>
      <c r="CD109" s="87"/>
      <c r="CE109" s="87"/>
      <c r="CF109" s="87"/>
      <c r="CG109" s="87"/>
      <c r="CH109" s="87"/>
      <c r="CI109" s="87"/>
      <c r="CJ109" s="87"/>
      <c r="CK109" s="87"/>
      <c r="CL109" s="87"/>
      <c r="CM109" s="87"/>
      <c r="CN109" s="87"/>
      <c r="CO109" s="87"/>
      <c r="CP109" s="87"/>
      <c r="CQ109" s="87"/>
      <c r="CR109" s="87"/>
    </row>
    <row r="110" spans="1:96" ht="61.5" customHeight="1">
      <c r="A110" s="906"/>
      <c r="B110" s="908"/>
      <c r="C110" s="908"/>
      <c r="D110" s="908"/>
      <c r="E110" s="908"/>
      <c r="F110" s="908"/>
      <c r="G110" s="908"/>
      <c r="H110" s="908"/>
      <c r="I110" s="284" t="s">
        <v>295</v>
      </c>
      <c r="J110" s="930"/>
      <c r="K110" s="932"/>
      <c r="L110" s="916"/>
      <c r="M110" s="910"/>
      <c r="N110" s="910"/>
      <c r="O110" s="910"/>
      <c r="P110" s="910"/>
      <c r="Q110" s="910"/>
      <c r="R110" s="910"/>
      <c r="S110" s="910"/>
      <c r="T110" s="910"/>
      <c r="U110" s="910"/>
      <c r="V110" s="910"/>
      <c r="W110" s="910"/>
      <c r="X110" s="910"/>
      <c r="Y110" s="910"/>
      <c r="Z110" s="910"/>
      <c r="AA110" s="910"/>
      <c r="AB110" s="910"/>
      <c r="AC110" s="910"/>
      <c r="AD110" s="910"/>
      <c r="AE110" s="910"/>
      <c r="AF110" s="937"/>
      <c r="AG110" s="297">
        <f t="shared" si="78"/>
        <v>5</v>
      </c>
      <c r="AH110" s="932"/>
      <c r="AI110" s="943"/>
      <c r="AJ110" s="926"/>
      <c r="AK110" s="303">
        <v>3</v>
      </c>
      <c r="AL110" s="142" t="s">
        <v>308</v>
      </c>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918"/>
      <c r="BJ110" s="920"/>
      <c r="BK110" s="743"/>
      <c r="BL110" s="920"/>
      <c r="BM110" s="922"/>
      <c r="BN110" s="142"/>
      <c r="BO110" s="142"/>
      <c r="BP110" s="304"/>
      <c r="BQ110" s="142"/>
      <c r="BR110" s="142"/>
      <c r="BS110" s="142"/>
      <c r="BT110" s="142"/>
      <c r="BU110" s="142"/>
      <c r="BV110" s="142"/>
      <c r="BW110" s="142"/>
      <c r="BX110" s="142"/>
      <c r="BY110" s="87"/>
      <c r="BZ110" s="87"/>
      <c r="CA110" s="87"/>
      <c r="CB110" s="87"/>
      <c r="CC110" s="87"/>
      <c r="CD110" s="87"/>
      <c r="CE110" s="87"/>
      <c r="CF110" s="87"/>
      <c r="CG110" s="87"/>
      <c r="CH110" s="87"/>
      <c r="CI110" s="87"/>
      <c r="CJ110" s="87"/>
      <c r="CK110" s="87"/>
      <c r="CL110" s="87"/>
      <c r="CM110" s="87"/>
      <c r="CN110" s="87"/>
      <c r="CO110" s="87"/>
      <c r="CP110" s="87"/>
      <c r="CQ110" s="87"/>
      <c r="CR110" s="87"/>
    </row>
    <row r="111" spans="1:96" ht="81">
      <c r="A111" s="906"/>
      <c r="B111" s="908"/>
      <c r="C111" s="908"/>
      <c r="D111" s="908"/>
      <c r="E111" s="908"/>
      <c r="F111" s="908"/>
      <c r="G111" s="908"/>
      <c r="H111" s="908"/>
      <c r="I111" s="284" t="s">
        <v>296</v>
      </c>
      <c r="J111" s="930"/>
      <c r="K111" s="932"/>
      <c r="L111" s="916"/>
      <c r="M111" s="910"/>
      <c r="N111" s="910"/>
      <c r="O111" s="910"/>
      <c r="P111" s="910"/>
      <c r="Q111" s="910"/>
      <c r="R111" s="910"/>
      <c r="S111" s="910"/>
      <c r="T111" s="910"/>
      <c r="U111" s="910"/>
      <c r="V111" s="910"/>
      <c r="W111" s="910"/>
      <c r="X111" s="910"/>
      <c r="Y111" s="910"/>
      <c r="Z111" s="910"/>
      <c r="AA111" s="910"/>
      <c r="AB111" s="910"/>
      <c r="AC111" s="910"/>
      <c r="AD111" s="910"/>
      <c r="AE111" s="910"/>
      <c r="AF111" s="937"/>
      <c r="AG111" s="297">
        <f t="shared" si="78"/>
        <v>5</v>
      </c>
      <c r="AH111" s="932"/>
      <c r="AI111" s="943"/>
      <c r="AJ111" s="926"/>
      <c r="AK111" s="303">
        <v>4</v>
      </c>
      <c r="AL111" s="142" t="s">
        <v>308</v>
      </c>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918"/>
      <c r="BJ111" s="933"/>
      <c r="BK111" s="743"/>
      <c r="BL111" s="933"/>
      <c r="BM111" s="922"/>
      <c r="BN111" s="142"/>
      <c r="BO111" s="142"/>
      <c r="BP111" s="304"/>
      <c r="BQ111" s="142"/>
      <c r="BR111" s="142"/>
      <c r="BS111" s="142"/>
      <c r="BT111" s="142"/>
      <c r="BU111" s="142"/>
      <c r="BV111" s="142"/>
      <c r="BW111" s="142"/>
      <c r="BX111" s="142"/>
      <c r="BY111" s="87"/>
      <c r="BZ111" s="87"/>
      <c r="CA111" s="87"/>
      <c r="CB111" s="87"/>
      <c r="CC111" s="87"/>
      <c r="CD111" s="87"/>
      <c r="CE111" s="87"/>
      <c r="CF111" s="87"/>
      <c r="CG111" s="87"/>
      <c r="CH111" s="87"/>
      <c r="CI111" s="87"/>
      <c r="CJ111" s="87"/>
      <c r="CK111" s="87"/>
      <c r="CL111" s="87"/>
      <c r="CM111" s="87"/>
      <c r="CN111" s="87"/>
      <c r="CO111" s="87"/>
      <c r="CP111" s="87"/>
      <c r="CQ111" s="87"/>
      <c r="CR111" s="87"/>
    </row>
    <row r="112" spans="1:96" ht="216" customHeight="1">
      <c r="A112" s="905">
        <v>29</v>
      </c>
      <c r="B112" s="939" t="s">
        <v>307</v>
      </c>
      <c r="C112" s="939" t="s">
        <v>306</v>
      </c>
      <c r="D112" s="939" t="s">
        <v>305</v>
      </c>
      <c r="E112" s="907" t="s">
        <v>304</v>
      </c>
      <c r="F112" s="939" t="s">
        <v>303</v>
      </c>
      <c r="G112" s="907" t="s">
        <v>302</v>
      </c>
      <c r="H112" s="939" t="s">
        <v>288</v>
      </c>
      <c r="I112" s="130" t="s">
        <v>301</v>
      </c>
      <c r="J112" s="944">
        <v>2</v>
      </c>
      <c r="K112" s="931" t="str">
        <f>IF(J112&lt;=0,"",IF(J112=1,"Rara vez",IF(J112=2,"Improbable",IF(J112=3,"Posible",IF(J112=4,"Probable",IF(J112=5,"Casi Seguro"))))))</f>
        <v>Improbable</v>
      </c>
      <c r="L112" s="934">
        <f>IF(K112="","",IF(K112="Rara vez",0.2,IF(K112="Improbable",0.4,IF(K112="Posible",0.6,IF(K112="Probable",0.8,IF(K112="Casi seguro",1,))))))</f>
        <v>0.4</v>
      </c>
      <c r="M112" s="888" t="s">
        <v>285</v>
      </c>
      <c r="N112" s="888" t="s">
        <v>285</v>
      </c>
      <c r="O112" s="888" t="s">
        <v>285</v>
      </c>
      <c r="P112" s="888" t="s">
        <v>285</v>
      </c>
      <c r="Q112" s="888" t="s">
        <v>286</v>
      </c>
      <c r="R112" s="888" t="s">
        <v>285</v>
      </c>
      <c r="S112" s="888" t="s">
        <v>285</v>
      </c>
      <c r="T112" s="888" t="s">
        <v>285</v>
      </c>
      <c r="U112" s="888" t="s">
        <v>285</v>
      </c>
      <c r="V112" s="888" t="s">
        <v>286</v>
      </c>
      <c r="W112" s="888" t="s">
        <v>286</v>
      </c>
      <c r="X112" s="888" t="s">
        <v>286</v>
      </c>
      <c r="Y112" s="888" t="s">
        <v>286</v>
      </c>
      <c r="Z112" s="888" t="s">
        <v>286</v>
      </c>
      <c r="AA112" s="888" t="s">
        <v>286</v>
      </c>
      <c r="AB112" s="888" t="s">
        <v>285</v>
      </c>
      <c r="AC112" s="888" t="s">
        <v>286</v>
      </c>
      <c r="AD112" s="888" t="s">
        <v>285</v>
      </c>
      <c r="AE112" s="888" t="s">
        <v>285</v>
      </c>
      <c r="AF112" s="936">
        <f>IF(AB112="Si","19",COUNTIF(M112:AE113,"si"))</f>
        <v>8</v>
      </c>
      <c r="AG112" s="964">
        <f>VALUE(IF(AF112&lt;=5,5,IF(AND(AF112&gt;5,AF112&lt;=11),10,IF(AF112&gt;11,20,0))))</f>
        <v>10</v>
      </c>
      <c r="AH112" s="931" t="str">
        <f>IF(AG112=5,"Moderado",IF(AG112=10,"Mayor",IF(AG112=20,"Catastrófico",0)))</f>
        <v>Mayor</v>
      </c>
      <c r="AI112" s="934">
        <f>IF(AH112="","",IF(AH112="Moderado",0.6,IF(AH112="Mayor",0.8,IF(AH112="Catastrófico",1,))))</f>
        <v>0.8</v>
      </c>
      <c r="AJ112" s="931" t="str">
        <f>IF(OR(AND(K112="Rara vez",AH112="Moderado"),AND(K112="Improbable",AH112="Moderado")),"Moderado",IF(OR(AND(K112="Rara vez",AH112="Mayor"),AND(K112="Improbable",AH112="Mayor"),AND(K112="Posible",AH112="Moderado"),AND(K112="Probable",AH112="Moderado")),"Alta",IF(OR(AND(K112="Rara vez",AH112="Catastrófico"),AND(K112="Improbable",AH112="Catastrófico"),AND(K112="Posible",AH112="Catastrófico"),AND(K112="Probable",AH112="Catastrófico"),AND(K112="Casi seguro",AH112="Catastrófico"),AND(K112="Posible",AH112="Moderado"),AND(K112="Probable",AH112="Moderado"),AND(K112="Casi seguro",AH112="Moderado"),AND(K112="Posible",AH112="Mayor"),AND(K112="Probable",AH112="Mayor"),AND(K112="Casi seguro",AH112="Mayor")),"Extremo",)))</f>
        <v>Alta</v>
      </c>
      <c r="AK112" s="279">
        <v>1</v>
      </c>
      <c r="AL112" s="287" t="s">
        <v>300</v>
      </c>
      <c r="AM112" s="288" t="s">
        <v>283</v>
      </c>
      <c r="AN112" s="289">
        <f>IF(AM112="","",IF(AM112="Asignado",15,IF(AM112="No asignado",0,)))</f>
        <v>15</v>
      </c>
      <c r="AO112" s="288" t="s">
        <v>282</v>
      </c>
      <c r="AP112" s="289">
        <f>IF(AO112="","",IF(AO112="Adecuado",15,IF(AO112="Inadecuado",0,)))</f>
        <v>15</v>
      </c>
      <c r="AQ112" s="288" t="s">
        <v>281</v>
      </c>
      <c r="AR112" s="289">
        <f>IF(AQ112="","",IF(AQ112="Oportuna",15,IF(AQ112="Inoportuna",0,)))</f>
        <v>15</v>
      </c>
      <c r="AS112" s="133" t="s">
        <v>280</v>
      </c>
      <c r="AT112" s="289">
        <f>IF(AS112="","",IF(AS112="Prevenir",15,IF(AS112="Detectar",10,IF(AS112="No es un control",0,))))</f>
        <v>15</v>
      </c>
      <c r="AU112" s="288" t="s">
        <v>279</v>
      </c>
      <c r="AV112" s="289">
        <f>IF(AU112="","",IF(AU112="Confiable",15,IF(AU112="No confiable",0,)))</f>
        <v>15</v>
      </c>
      <c r="AW112" s="290" t="s">
        <v>278</v>
      </c>
      <c r="AX112" s="289">
        <f>IF(AW112="","",IF(AW112="Se investigan y  resuelven oportunamente",15,IF(AW112="No se investigan y resuelven oportunamente",0,)))</f>
        <v>15</v>
      </c>
      <c r="AY112" s="290" t="s">
        <v>277</v>
      </c>
      <c r="AZ112" s="289">
        <f>IF(AY112="","",IF(AY112="Completa",15,IF(AY112="Incompleta",10,IF(AY112="No existe",0,))))</f>
        <v>15</v>
      </c>
      <c r="BA112" s="291">
        <f>SUM(AN112,AP112,AR112,AT112,AV112,AX112,AZ112)</f>
        <v>105</v>
      </c>
      <c r="BB112" s="289" t="str">
        <f>IF(BA112&gt;=96,"Fuerte",IF(AND(BA112&gt;=86, BA112&lt;96),"Moderado",IF(BA112&lt;86,"Débil")))</f>
        <v>Fuerte</v>
      </c>
      <c r="BC112" s="289" t="s">
        <v>299</v>
      </c>
      <c r="BD112" s="289">
        <f>VALUE(IF(OR(AND(BB112="Fuerte",BC112="Fuerte")),"100",IF(OR(AND(BB112="Fuerte",BC112="Moderado"),AND(BB112="Moderado",BC112="Fuerte"),AND(BB112="Moderado",BC112="Moderado")),"50",IF(OR(AND(BB112="Fuerte",BC112="Débil"),AND(BB112="Moderado",BC112="Débil"),AND(BB112="Débil",BC112="Fuerte"),AND(BB112="Débil",BC112="Moderado"),AND(BB112="Débil",BC112="Débil")),"0",))))</f>
        <v>50</v>
      </c>
      <c r="BE112" s="292" t="str">
        <f>IF(BD112=100,"Fuerte",IF(BD112=50,"Moderado",IF(BD112=0,"Débil")))</f>
        <v>Moderado</v>
      </c>
      <c r="BF112" s="292">
        <f>AVERAGE(BD112:BD115)</f>
        <v>50</v>
      </c>
      <c r="BG112" s="292" t="str">
        <f>IF(BF112=100,"Fuerte",IF(AND(BF112&lt;=99, BF112&gt;=50),"Moderado",IF(BF112&lt;50,"Débil")))</f>
        <v>Moderado</v>
      </c>
      <c r="BH112" s="299">
        <f>IF(BG112="Fuerte",(J112-2),IF(BG112="Moderado",(J112-1), IF(BG112="Débil",((J112-0)))))</f>
        <v>1</v>
      </c>
      <c r="BI112" s="917" t="str">
        <f>IF(BH112&lt;=0,"",IF(BH112=1,"Rara vez",IF(BH112=2,"Improbable",IF(BH112=3,"Posible",IF(BH112=4,"Probable",IF(BH112=5,"Casi Seguro"))))))</f>
        <v>Rara vez</v>
      </c>
      <c r="BJ112" s="919">
        <f>IF(BI112="","",IF(BI112="Rara vez",0.2,IF(BI112="Improbable",0.4,IF(BI112="Posible",0.6,IF(BI112="Probable",0.8,IF(BI112="Casi seguro",1,))))))</f>
        <v>0.2</v>
      </c>
      <c r="BK112" s="917" t="str">
        <f t="shared" ref="BK112" si="85">IFERROR(IF(AG112=5,"Moderado",IF(AG112=10,"Mayor",IF(AG112=20,"Catastrófico",0))),"")</f>
        <v>Mayor</v>
      </c>
      <c r="BL112" s="919">
        <f>IF(AH112="","",IF(AH112="Moderado",0.6,IF(AH112="Mayor",0.8,IF(AH112="Catastrófico",1,))))</f>
        <v>0.8</v>
      </c>
      <c r="BM112" s="921" t="str">
        <f>IF(OR(AND(KBJ112="Rara vez",BK112="Moderado"),AND(BI112="Improbable",BK112="Moderado")),"Moderado",IF(OR(AND(BI112="Rara vez",BK112="Mayor"),AND(BI112="Improbable",BK112="Mayor"),AND(BI112="Posible",BK112="Moderado"),AND(BI112="Probable",BK112="Moderado")),"Alta",IF(OR(AND(BI112="Rara vez",BK112="Catastrófico"),AND(BI112="Improbable",BK112="Catastrófico"),AND(BI112="Posible",BK112="Catastrófico"),AND(BI112="Probable",BK112="Catastrófico"),AND(BI112="Casi seguro",BK112="Catastrófico"),AND(BI112="Posible",BK112="Moderado"),AND(BI112="Probable",BK112="Moderado"),AND(BI112="Casi seguro",BK112="Moderado"),AND(BI112="Posible",BK112="Mayor"),AND(BI112="Probable",BK112="Mayor"),AND(BI112="Casi seguro",BK112="Mayor")),"Extremo",)))</f>
        <v>Alta</v>
      </c>
      <c r="BN112" s="961"/>
      <c r="BO112" s="306" t="s">
        <v>298</v>
      </c>
      <c r="BP112" s="907"/>
      <c r="BQ112" s="1040" t="s">
        <v>960</v>
      </c>
      <c r="BR112" s="1040" t="s">
        <v>297</v>
      </c>
      <c r="BS112" s="1040" t="s">
        <v>961</v>
      </c>
      <c r="BT112" s="1040" t="s">
        <v>962</v>
      </c>
      <c r="BU112" s="1040" t="s">
        <v>963</v>
      </c>
      <c r="BV112" s="1040" t="s">
        <v>964</v>
      </c>
      <c r="BW112" s="1043"/>
      <c r="BX112" s="1036" t="s">
        <v>965</v>
      </c>
      <c r="BY112" s="87"/>
      <c r="BZ112" s="87"/>
      <c r="CA112" s="87"/>
      <c r="CB112" s="87"/>
      <c r="CC112" s="87"/>
      <c r="CD112" s="87"/>
      <c r="CE112" s="87"/>
      <c r="CF112" s="87"/>
      <c r="CG112" s="87"/>
      <c r="CH112" s="87"/>
      <c r="CI112" s="87"/>
      <c r="CJ112" s="87"/>
      <c r="CK112" s="87"/>
      <c r="CL112" s="87"/>
      <c r="CM112" s="87"/>
      <c r="CN112" s="87"/>
      <c r="CO112" s="87"/>
      <c r="CP112" s="87"/>
      <c r="CQ112" s="87"/>
      <c r="CR112" s="87"/>
    </row>
    <row r="113" spans="1:96" ht="33">
      <c r="A113" s="906"/>
      <c r="B113" s="940"/>
      <c r="C113" s="940"/>
      <c r="D113" s="940"/>
      <c r="E113" s="908"/>
      <c r="F113" s="940"/>
      <c r="G113" s="908"/>
      <c r="H113" s="940"/>
      <c r="I113" s="130" t="s">
        <v>296</v>
      </c>
      <c r="J113" s="945"/>
      <c r="K113" s="932"/>
      <c r="L113" s="935"/>
      <c r="M113" s="889"/>
      <c r="N113" s="889"/>
      <c r="O113" s="889"/>
      <c r="P113" s="889"/>
      <c r="Q113" s="889"/>
      <c r="R113" s="889"/>
      <c r="S113" s="889"/>
      <c r="T113" s="889"/>
      <c r="U113" s="889"/>
      <c r="V113" s="889"/>
      <c r="W113" s="889"/>
      <c r="X113" s="889"/>
      <c r="Y113" s="889"/>
      <c r="Z113" s="889"/>
      <c r="AA113" s="889"/>
      <c r="AB113" s="889"/>
      <c r="AC113" s="889"/>
      <c r="AD113" s="889"/>
      <c r="AE113" s="889"/>
      <c r="AF113" s="937"/>
      <c r="AG113" s="965"/>
      <c r="AH113" s="932"/>
      <c r="AI113" s="935"/>
      <c r="AJ113" s="932"/>
      <c r="AK113" s="279">
        <v>2</v>
      </c>
      <c r="AL113" s="307"/>
      <c r="AM113" s="308"/>
      <c r="AN113" s="309"/>
      <c r="AO113" s="308"/>
      <c r="AP113" s="309"/>
      <c r="AQ113" s="308"/>
      <c r="AR113" s="309"/>
      <c r="AS113" s="308"/>
      <c r="AT113" s="309"/>
      <c r="AU113" s="308"/>
      <c r="AV113" s="309"/>
      <c r="AW113" s="310"/>
      <c r="AX113" s="309"/>
      <c r="AY113" s="310"/>
      <c r="AZ113" s="309"/>
      <c r="BA113" s="58"/>
      <c r="BB113" s="309"/>
      <c r="BC113" s="309"/>
      <c r="BD113" s="309"/>
      <c r="BE113" s="309"/>
      <c r="BF113" s="309"/>
      <c r="BG113" s="309"/>
      <c r="BH113" s="311"/>
      <c r="BI113" s="918"/>
      <c r="BJ113" s="920"/>
      <c r="BK113" s="918"/>
      <c r="BL113" s="920"/>
      <c r="BM113" s="922"/>
      <c r="BN113" s="962"/>
      <c r="BO113" s="312"/>
      <c r="BP113" s="908"/>
      <c r="BQ113" s="1041"/>
      <c r="BR113" s="1041"/>
      <c r="BS113" s="1041"/>
      <c r="BT113" s="1041"/>
      <c r="BU113" s="1041"/>
      <c r="BV113" s="1041"/>
      <c r="BW113" s="1044"/>
      <c r="BX113" s="1037"/>
      <c r="BY113" s="87"/>
      <c r="BZ113" s="87"/>
      <c r="CA113" s="87"/>
      <c r="CB113" s="87"/>
      <c r="CC113" s="87"/>
      <c r="CD113" s="87"/>
      <c r="CE113" s="87"/>
      <c r="CF113" s="87"/>
      <c r="CG113" s="87"/>
      <c r="CH113" s="87"/>
      <c r="CI113" s="87"/>
      <c r="CJ113" s="87"/>
      <c r="CK113" s="87"/>
      <c r="CL113" s="87"/>
      <c r="CM113" s="87"/>
      <c r="CN113" s="87"/>
      <c r="CO113" s="87"/>
      <c r="CP113" s="87"/>
      <c r="CQ113" s="87"/>
      <c r="CR113" s="87"/>
    </row>
    <row r="114" spans="1:96" ht="49.5">
      <c r="A114" s="906"/>
      <c r="B114" s="940"/>
      <c r="C114" s="940"/>
      <c r="D114" s="940"/>
      <c r="E114" s="908"/>
      <c r="F114" s="940"/>
      <c r="G114" s="908"/>
      <c r="H114" s="940"/>
      <c r="I114" s="130" t="s">
        <v>287</v>
      </c>
      <c r="J114" s="945"/>
      <c r="K114" s="932"/>
      <c r="L114" s="935"/>
      <c r="M114" s="889"/>
      <c r="N114" s="889"/>
      <c r="O114" s="889"/>
      <c r="P114" s="889"/>
      <c r="Q114" s="889"/>
      <c r="R114" s="889"/>
      <c r="S114" s="889"/>
      <c r="T114" s="889"/>
      <c r="U114" s="889"/>
      <c r="V114" s="889"/>
      <c r="W114" s="889"/>
      <c r="X114" s="889"/>
      <c r="Y114" s="889"/>
      <c r="Z114" s="889"/>
      <c r="AA114" s="889"/>
      <c r="AB114" s="889"/>
      <c r="AC114" s="889"/>
      <c r="AD114" s="889"/>
      <c r="AE114" s="889"/>
      <c r="AF114" s="937"/>
      <c r="AG114" s="965"/>
      <c r="AH114" s="932"/>
      <c r="AI114" s="935"/>
      <c r="AJ114" s="932"/>
      <c r="AK114" s="279">
        <v>3</v>
      </c>
      <c r="AL114" s="307"/>
      <c r="AM114" s="308"/>
      <c r="AN114" s="309"/>
      <c r="AO114" s="308"/>
      <c r="AP114" s="309"/>
      <c r="AQ114" s="308"/>
      <c r="AR114" s="309"/>
      <c r="AS114" s="308"/>
      <c r="AT114" s="309"/>
      <c r="AU114" s="308"/>
      <c r="AV114" s="309"/>
      <c r="AW114" s="310"/>
      <c r="AX114" s="309"/>
      <c r="AY114" s="310"/>
      <c r="AZ114" s="309"/>
      <c r="BA114" s="58"/>
      <c r="BB114" s="309"/>
      <c r="BC114" s="309"/>
      <c r="BD114" s="309"/>
      <c r="BE114" s="309"/>
      <c r="BF114" s="309"/>
      <c r="BG114" s="309"/>
      <c r="BH114" s="311"/>
      <c r="BI114" s="918"/>
      <c r="BJ114" s="920"/>
      <c r="BK114" s="918"/>
      <c r="BL114" s="920"/>
      <c r="BM114" s="922"/>
      <c r="BN114" s="962"/>
      <c r="BO114" s="312"/>
      <c r="BP114" s="908"/>
      <c r="BQ114" s="1041"/>
      <c r="BR114" s="1041"/>
      <c r="BS114" s="1041"/>
      <c r="BT114" s="1041"/>
      <c r="BU114" s="1041"/>
      <c r="BV114" s="1041"/>
      <c r="BW114" s="1044"/>
      <c r="BX114" s="1037"/>
      <c r="BY114" s="87"/>
      <c r="BZ114" s="87"/>
      <c r="CA114" s="87"/>
      <c r="CB114" s="87"/>
      <c r="CC114" s="87"/>
      <c r="CD114" s="87"/>
      <c r="CE114" s="87"/>
      <c r="CF114" s="87"/>
      <c r="CG114" s="87"/>
      <c r="CH114" s="87"/>
      <c r="CI114" s="87"/>
      <c r="CJ114" s="87"/>
      <c r="CK114" s="87"/>
      <c r="CL114" s="87"/>
      <c r="CM114" s="87"/>
      <c r="CN114" s="87"/>
      <c r="CO114" s="87"/>
      <c r="CP114" s="87"/>
      <c r="CQ114" s="87"/>
      <c r="CR114" s="87"/>
    </row>
    <row r="115" spans="1:96" ht="33">
      <c r="A115" s="906"/>
      <c r="B115" s="940"/>
      <c r="C115" s="940"/>
      <c r="D115" s="940"/>
      <c r="E115" s="908"/>
      <c r="F115" s="941"/>
      <c r="G115" s="908"/>
      <c r="H115" s="940"/>
      <c r="I115" s="130" t="s">
        <v>295</v>
      </c>
      <c r="J115" s="945"/>
      <c r="K115" s="932"/>
      <c r="L115" s="935"/>
      <c r="M115" s="889"/>
      <c r="N115" s="889"/>
      <c r="O115" s="889"/>
      <c r="P115" s="889"/>
      <c r="Q115" s="889"/>
      <c r="R115" s="889"/>
      <c r="S115" s="889"/>
      <c r="T115" s="889"/>
      <c r="U115" s="889"/>
      <c r="V115" s="889"/>
      <c r="W115" s="889"/>
      <c r="X115" s="889"/>
      <c r="Y115" s="889"/>
      <c r="Z115" s="889"/>
      <c r="AA115" s="889"/>
      <c r="AB115" s="889"/>
      <c r="AC115" s="889"/>
      <c r="AD115" s="889"/>
      <c r="AE115" s="889"/>
      <c r="AF115" s="937"/>
      <c r="AG115" s="965"/>
      <c r="AH115" s="932"/>
      <c r="AI115" s="935"/>
      <c r="AJ115" s="932"/>
      <c r="AK115" s="279">
        <v>4</v>
      </c>
      <c r="AL115" s="313"/>
      <c r="AM115" s="314"/>
      <c r="AN115" s="315"/>
      <c r="AO115" s="314"/>
      <c r="AP115" s="315"/>
      <c r="AQ115" s="314"/>
      <c r="AR115" s="315"/>
      <c r="AS115" s="314"/>
      <c r="AT115" s="315"/>
      <c r="AU115" s="314"/>
      <c r="AV115" s="315"/>
      <c r="AW115" s="316"/>
      <c r="AX115" s="315"/>
      <c r="AY115" s="316"/>
      <c r="AZ115" s="315"/>
      <c r="BA115" s="57"/>
      <c r="BB115" s="315"/>
      <c r="BC115" s="315"/>
      <c r="BD115" s="315"/>
      <c r="BE115" s="315"/>
      <c r="BF115" s="309"/>
      <c r="BG115" s="309"/>
      <c r="BH115" s="311"/>
      <c r="BI115" s="918"/>
      <c r="BJ115" s="920"/>
      <c r="BK115" s="918"/>
      <c r="BL115" s="920"/>
      <c r="BM115" s="922"/>
      <c r="BN115" s="963"/>
      <c r="BO115" s="317"/>
      <c r="BP115" s="1039"/>
      <c r="BQ115" s="1042"/>
      <c r="BR115" s="1042"/>
      <c r="BS115" s="1042"/>
      <c r="BT115" s="1042"/>
      <c r="BU115" s="1042"/>
      <c r="BV115" s="1042"/>
      <c r="BW115" s="1045"/>
      <c r="BX115" s="1038"/>
      <c r="BY115" s="87"/>
      <c r="BZ115" s="87"/>
      <c r="CA115" s="87"/>
      <c r="CB115" s="87"/>
      <c r="CC115" s="87"/>
      <c r="CD115" s="87"/>
      <c r="CE115" s="87"/>
      <c r="CF115" s="87"/>
      <c r="CG115" s="87"/>
      <c r="CH115" s="87"/>
      <c r="CI115" s="87"/>
      <c r="CJ115" s="87"/>
      <c r="CK115" s="87"/>
      <c r="CL115" s="87"/>
      <c r="CM115" s="87"/>
      <c r="CN115" s="87"/>
      <c r="CO115" s="87"/>
      <c r="CP115" s="87"/>
      <c r="CQ115" s="87"/>
      <c r="CR115" s="87"/>
    </row>
    <row r="116" spans="1:96" ht="247.5">
      <c r="A116" s="169">
        <v>30</v>
      </c>
      <c r="B116" s="130" t="s">
        <v>294</v>
      </c>
      <c r="C116" s="130" t="s">
        <v>293</v>
      </c>
      <c r="D116" s="130" t="s">
        <v>292</v>
      </c>
      <c r="E116" s="130" t="s">
        <v>291</v>
      </c>
      <c r="F116" s="130" t="s">
        <v>290</v>
      </c>
      <c r="G116" s="284" t="s">
        <v>289</v>
      </c>
      <c r="H116" s="130" t="s">
        <v>288</v>
      </c>
      <c r="I116" s="130" t="s">
        <v>287</v>
      </c>
      <c r="J116" s="318">
        <v>4</v>
      </c>
      <c r="K116" s="319" t="str">
        <f>IF(J116&lt;=0,"",IF(J116=1,"Rara vez",IF(J116=2,"Improbable",IF(J116=3,"Posible",IF(J116=4,"Probable",IF(J116=5,"Casi Seguro"))))))</f>
        <v>Probable</v>
      </c>
      <c r="L116" s="320">
        <f>IF(K116="","",IF(K116="Rara vez",0.2,IF(K116="Improbable",0.4,IF(K116="Posible",0.6,IF(K116="Probable",0.8,IF(K116="Casi seguro",1,))))))</f>
        <v>0.8</v>
      </c>
      <c r="M116" s="321" t="s">
        <v>286</v>
      </c>
      <c r="N116" s="321" t="s">
        <v>286</v>
      </c>
      <c r="O116" s="321" t="s">
        <v>286</v>
      </c>
      <c r="P116" s="321" t="s">
        <v>286</v>
      </c>
      <c r="Q116" s="321" t="s">
        <v>286</v>
      </c>
      <c r="R116" s="321" t="s">
        <v>285</v>
      </c>
      <c r="S116" s="321" t="s">
        <v>286</v>
      </c>
      <c r="T116" s="321" t="s">
        <v>286</v>
      </c>
      <c r="U116" s="321" t="s">
        <v>285</v>
      </c>
      <c r="V116" s="321" t="s">
        <v>286</v>
      </c>
      <c r="W116" s="321" t="s">
        <v>286</v>
      </c>
      <c r="X116" s="321" t="s">
        <v>286</v>
      </c>
      <c r="Y116" s="321" t="s">
        <v>286</v>
      </c>
      <c r="Z116" s="321" t="s">
        <v>285</v>
      </c>
      <c r="AA116" s="321" t="s">
        <v>286</v>
      </c>
      <c r="AB116" s="321" t="s">
        <v>285</v>
      </c>
      <c r="AC116" s="321" t="s">
        <v>285</v>
      </c>
      <c r="AD116" s="321" t="s">
        <v>285</v>
      </c>
      <c r="AE116" s="321" t="s">
        <v>285</v>
      </c>
      <c r="AF116" s="322">
        <f>IF(AB116="Si","19",COUNTIF(M116:AE116,"si"))</f>
        <v>12</v>
      </c>
      <c r="AG116" s="297">
        <f>VALUE(IF(AF116&lt;=5,5,IF(AND(AF116&gt;5,AF116&lt;=11),10,IF(AF116&gt;11,20,0))))</f>
        <v>20</v>
      </c>
      <c r="AH116" s="319" t="str">
        <f>IF(AG116=5,"Moderado",IF(AG116=10,"Mayor",IF(AG116=20,"Catastrófico",0)))</f>
        <v>Catastrófico</v>
      </c>
      <c r="AI116" s="320">
        <f>IF(AH116="","",IF(AH116="Moderado",0.6,IF(AH116="Mayor",0.8,IF(AH116="Catastrófico",1,))))</f>
        <v>1</v>
      </c>
      <c r="AJ116" s="319" t="str">
        <f>IF(OR(AND(K116="Rara vez",AH116="Moderado"),AND(K116="Improbable",AH116="Moderado")),"Moderado",IF(OR(AND(K116="Rara vez",AH116="Mayor"),AND(K116="Improbable",AH116="Mayor"),AND(K116="Posible",AH116="Moderado"),AND(K116="Probable",AH116="Moderado")),"Alta",IF(OR(AND(K116="Rara vez",AH116="Catastrófico"),AND(K116="Improbable",AH116="Catastrófico"),AND(K116="Posible",AH116="Catastrófico"),AND(K116="Probable",AH116="Catastrófico"),AND(K116="Casi seguro",AH116="Catastrófico"),AND(K116="Posible",AH116="Moderado"),AND(K116="Probable",AH116="Moderado"),AND(K116="Casi seguro",AH116="Moderado"),AND(K116="Posible",AH116="Mayor"),AND(K116="Probable",AH116="Mayor"),AND(K116="Casi seguro",AH116="Mayor")),"Extremo",)))</f>
        <v>Extremo</v>
      </c>
      <c r="AK116" s="279">
        <v>1</v>
      </c>
      <c r="AL116" s="131" t="s">
        <v>284</v>
      </c>
      <c r="AM116" s="288" t="s">
        <v>283</v>
      </c>
      <c r="AN116" s="289">
        <f>IF(AM116="","",IF(AM116="Asignado",15,IF(AM116="No asignado",0,)))</f>
        <v>15</v>
      </c>
      <c r="AO116" s="288" t="s">
        <v>282</v>
      </c>
      <c r="AP116" s="289">
        <f>IF(AO116="","",IF(AO116="Adecuado",15,IF(AO116="Inadecuado",0,)))</f>
        <v>15</v>
      </c>
      <c r="AQ116" s="288" t="s">
        <v>281</v>
      </c>
      <c r="AR116" s="289">
        <f>IF(AQ116="","",IF(AQ116="Oportuna",15,IF(AQ116="Inoportuna",0,)))</f>
        <v>15</v>
      </c>
      <c r="AS116" s="288" t="s">
        <v>280</v>
      </c>
      <c r="AT116" s="289">
        <f>IF(AS116="","",IF(AS116="Prevenir",15,IF(AS116="Detectar",10,IF(AS116="No es un control",0,))))</f>
        <v>15</v>
      </c>
      <c r="AU116" s="288" t="s">
        <v>279</v>
      </c>
      <c r="AV116" s="289">
        <f>IF(AU116="","",IF(AU116="Confiable",15,IF(AU116="No confiable",0,)))</f>
        <v>15</v>
      </c>
      <c r="AW116" s="290" t="s">
        <v>278</v>
      </c>
      <c r="AX116" s="289">
        <f>IF(AW116="","",IF(AW116="Se investigan y  resuelven oportunamente",15,IF(AW116="No se investigan y resuelven oportunamente",0,)))</f>
        <v>15</v>
      </c>
      <c r="AY116" s="290" t="s">
        <v>277</v>
      </c>
      <c r="AZ116" s="289">
        <f>IF(AY116="","",IF(AY116="Completa",15,IF(AY116="Incompleta",10,IF(AY116="No existe",0,))))</f>
        <v>15</v>
      </c>
      <c r="BA116" s="56">
        <f>SUM(AN116,AP116,AR116,AT116,AV116,AX116,AZ116)</f>
        <v>105</v>
      </c>
      <c r="BB116" s="289" t="str">
        <f>IF(BA116&gt;=96,"Fuerte",IF(AND(BA116&gt;=86, BA116&lt;96),"Moderado",IF(BA116&lt;86,"Débil")))</f>
        <v>Fuerte</v>
      </c>
      <c r="BC116" s="289" t="s">
        <v>276</v>
      </c>
      <c r="BD116" s="289">
        <f>VALUE(IF(OR(AND(BB116="Fuerte",BC116="Fuerte")),"100",IF(OR(AND(BB116="Fuerte",BC116="Moderado"),AND(BB116="Moderado",BC116="Fuerte"),AND(BB116="Moderado",BC116="Moderado")),"50",IF(OR(AND(BB116="Fuerte",BC116="Débil"),AND(BB116="Moderado",BC116="Débil"),AND(BB116="Débil",BC116="Fuerte"),AND(BB116="Débil",BC116="Moderado"),AND(BB116="Débil",BC116="Débil")),"0",))))</f>
        <v>100</v>
      </c>
      <c r="BE116" s="292" t="str">
        <f>IF(BD116=100,"Fuerte",IF(BD116=50,"Moderado",IF(BD116=0,"Débil")))</f>
        <v>Fuerte</v>
      </c>
      <c r="BF116" s="292">
        <f>AVERAGE(BD116:BD116)</f>
        <v>100</v>
      </c>
      <c r="BG116" s="292" t="str">
        <f>IF(BF116=100,"Fuerte",IF(AND(BF116&lt;=99, BF116&gt;=50),"Moderado",IF(BF116&lt;50,"Débil")))</f>
        <v>Fuerte</v>
      </c>
      <c r="BH116" s="299">
        <f>IF(BG116="Fuerte",(J116-2),IF(BG116="Moderado",(J116-1), IF(BG116="Débil",((J116-0)))))</f>
        <v>2</v>
      </c>
      <c r="BI116" s="299" t="str">
        <f>IF(BH116&lt;=0,"",IF(BH116=1,"Rara vez",IF(BH116=2,"Improbable",IF(BH116=3,"Posible",IF(BH116=4,"Probable",IF(BH116=5,"Casi Seguro"))))))</f>
        <v>Improbable</v>
      </c>
      <c r="BJ116" s="323">
        <f>IF(BI116="","",IF(BI116="Rara vez",0.2,IF(BI116="Improbable",0.4,IF(BI116="Posible",0.6,IF(BI116="Probable",0.8,IF(BI116="Casi seguro",1,))))))</f>
        <v>0.4</v>
      </c>
      <c r="BK116" s="299" t="str">
        <f t="shared" ref="BK116" si="86">IFERROR(IF(AG116=5,"Moderado",IF(AG116=10,"Mayor",IF(AG116=20,"Catastrófico",0))),"")</f>
        <v>Catastrófico</v>
      </c>
      <c r="BL116" s="323">
        <f>IF(AH116="","",IF(AH116="Moderado",0.6,IF(AH116="Mayor",0.8,IF(AH116="Catastrófico",1,))))</f>
        <v>1</v>
      </c>
      <c r="BM116" s="324" t="str">
        <f>IF(OR(AND(KBJ116="Rara vez",BK116="Moderado"),AND(BI116="Improbable",BK116="Moderado")),"Moderado",IF(OR(AND(BI116="Rara vez",BK116="Mayor"),AND(BI116="Improbable",BK116="Mayor"),AND(BI116="Posible",BK116="Moderado"),AND(BI116="Probable",BK116="Moderado")),"Alta",IF(OR(AND(BI116="Rara vez",BK116="Catastrófico"),AND(BI116="Improbable",BK116="Catastrófico"),AND(BI116="Posible",BK116="Catastrófico"),AND(BI116="Probable",BK116="Catastrófico"),AND(BI116="Casi seguro",BK116="Catastrófico"),AND(BI116="Posible",BK116="Moderado"),AND(BI116="Probable",BK116="Moderado"),AND(BI116="Casi seguro",BK116="Moderado"),AND(BI116="Posible",BK116="Mayor"),AND(BI116="Probable",BK116="Mayor"),AND(BI116="Casi seguro",BK116="Mayor")),"Extremo",)))</f>
        <v>Extremo</v>
      </c>
      <c r="BN116" s="295"/>
      <c r="BO116" s="271" t="s">
        <v>275</v>
      </c>
      <c r="BP116" s="271" t="s">
        <v>966</v>
      </c>
      <c r="BQ116" s="261" t="s">
        <v>274</v>
      </c>
      <c r="BR116" s="261" t="s">
        <v>273</v>
      </c>
      <c r="BS116" s="261" t="s">
        <v>272</v>
      </c>
      <c r="BT116" s="261" t="s">
        <v>271</v>
      </c>
      <c r="BU116" s="140">
        <v>45292</v>
      </c>
      <c r="BV116" s="140">
        <v>45657</v>
      </c>
      <c r="BW116" s="140"/>
      <c r="BX116" s="151" t="s">
        <v>965</v>
      </c>
      <c r="BY116" s="87"/>
      <c r="BZ116" s="87"/>
      <c r="CA116" s="87"/>
      <c r="CB116" s="87"/>
      <c r="CC116" s="87"/>
      <c r="CD116" s="87"/>
      <c r="CE116" s="87"/>
      <c r="CF116" s="87"/>
      <c r="CG116" s="87"/>
      <c r="CH116" s="87"/>
      <c r="CI116" s="87"/>
      <c r="CJ116" s="87"/>
      <c r="CK116" s="87"/>
      <c r="CL116" s="87"/>
      <c r="CM116" s="87"/>
      <c r="CN116" s="87"/>
      <c r="CO116" s="87"/>
      <c r="CP116" s="87"/>
      <c r="CQ116" s="87"/>
      <c r="CR116" s="87"/>
    </row>
    <row r="117" spans="1:96" ht="16.5" customHeight="1">
      <c r="A117" s="169"/>
      <c r="B117" s="325" t="s">
        <v>270</v>
      </c>
      <c r="C117" s="353"/>
      <c r="D117" s="353"/>
      <c r="E117" s="354"/>
      <c r="F117" s="354"/>
      <c r="G117" s="353"/>
      <c r="H117" s="354"/>
      <c r="I117" s="354"/>
      <c r="J117" s="303"/>
      <c r="K117" s="355"/>
      <c r="L117" s="356"/>
      <c r="M117" s="357"/>
      <c r="N117" s="357"/>
      <c r="O117" s="357"/>
      <c r="P117" s="357"/>
      <c r="Q117" s="357"/>
      <c r="R117" s="357"/>
      <c r="S117" s="357"/>
      <c r="T117" s="357"/>
      <c r="U117" s="357"/>
      <c r="V117" s="357"/>
      <c r="W117" s="357"/>
      <c r="X117" s="357"/>
      <c r="Y117" s="357"/>
      <c r="Z117" s="357"/>
      <c r="AA117" s="357"/>
      <c r="AB117" s="357"/>
      <c r="AC117" s="357"/>
      <c r="AD117" s="357"/>
      <c r="AE117" s="357"/>
      <c r="AF117" s="358"/>
      <c r="AG117" s="359"/>
      <c r="AH117" s="360"/>
      <c r="AI117" s="356"/>
      <c r="AJ117" s="355"/>
      <c r="AK117" s="303"/>
      <c r="AL117" s="361"/>
      <c r="AM117" s="362"/>
      <c r="AN117" s="363"/>
      <c r="AO117" s="362"/>
      <c r="AP117" s="363"/>
      <c r="AQ117" s="362"/>
      <c r="AR117" s="364"/>
      <c r="AS117" s="362"/>
      <c r="AT117" s="364"/>
      <c r="AU117" s="362"/>
      <c r="AV117" s="364"/>
      <c r="AW117" s="365"/>
      <c r="AX117" s="364"/>
      <c r="AY117" s="365"/>
      <c r="AZ117" s="363"/>
      <c r="BA117" s="366"/>
      <c r="BB117" s="363"/>
      <c r="BC117" s="363"/>
      <c r="BD117" s="363"/>
      <c r="BE117" s="363"/>
      <c r="BF117" s="363"/>
      <c r="BG117" s="363"/>
      <c r="BH117" s="367"/>
      <c r="BI117" s="367"/>
      <c r="BJ117" s="368"/>
      <c r="BK117" s="367"/>
      <c r="BL117" s="368"/>
      <c r="BM117" s="369"/>
      <c r="BN117" s="362"/>
      <c r="BO117" s="354"/>
      <c r="BP117" s="354"/>
      <c r="BQ117" s="354"/>
      <c r="BR117" s="354"/>
      <c r="BS117" s="354"/>
      <c r="BT117" s="354"/>
      <c r="BU117" s="370"/>
      <c r="BV117" s="370"/>
      <c r="BW117" s="354"/>
      <c r="BX117" s="303"/>
      <c r="BY117" s="87"/>
      <c r="BZ117" s="87"/>
      <c r="CA117" s="87"/>
      <c r="CB117" s="87"/>
      <c r="CC117" s="87"/>
      <c r="CD117" s="87"/>
      <c r="CE117" s="87"/>
      <c r="CF117" s="87"/>
      <c r="CG117" s="87"/>
      <c r="CH117" s="87"/>
      <c r="CI117" s="87"/>
      <c r="CJ117" s="87"/>
      <c r="CK117" s="87"/>
      <c r="CL117" s="87"/>
      <c r="CM117" s="87"/>
      <c r="CN117" s="87"/>
      <c r="CO117" s="87"/>
      <c r="CP117" s="87"/>
      <c r="CQ117" s="87"/>
      <c r="CR117" s="87"/>
    </row>
    <row r="118" spans="1:96" ht="16.5" customHeight="1">
      <c r="A118" s="169"/>
      <c r="B118" s="354"/>
      <c r="C118" s="353"/>
      <c r="D118" s="353"/>
      <c r="E118" s="354"/>
      <c r="F118" s="354"/>
      <c r="G118" s="353"/>
      <c r="H118" s="354"/>
      <c r="I118" s="354"/>
      <c r="J118" s="303"/>
      <c r="K118" s="355"/>
      <c r="L118" s="356"/>
      <c r="M118" s="357"/>
      <c r="N118" s="357"/>
      <c r="O118" s="357"/>
      <c r="P118" s="357"/>
      <c r="Q118" s="357"/>
      <c r="R118" s="357"/>
      <c r="S118" s="357"/>
      <c r="T118" s="357"/>
      <c r="U118" s="357"/>
      <c r="V118" s="357"/>
      <c r="W118" s="357"/>
      <c r="X118" s="357"/>
      <c r="Y118" s="357"/>
      <c r="Z118" s="357"/>
      <c r="AA118" s="357"/>
      <c r="AB118" s="357"/>
      <c r="AC118" s="357"/>
      <c r="AD118" s="357"/>
      <c r="AE118" s="357"/>
      <c r="AF118" s="358"/>
      <c r="AG118" s="359"/>
      <c r="AH118" s="355"/>
      <c r="AI118" s="356"/>
      <c r="AJ118" s="355"/>
      <c r="AK118" s="303"/>
      <c r="AL118" s="361"/>
      <c r="AM118" s="362"/>
      <c r="AN118" s="363"/>
      <c r="AO118" s="362"/>
      <c r="AP118" s="363"/>
      <c r="AQ118" s="362"/>
      <c r="AR118" s="364"/>
      <c r="AS118" s="362"/>
      <c r="AT118" s="364"/>
      <c r="AU118" s="362"/>
      <c r="AV118" s="364"/>
      <c r="AW118" s="365"/>
      <c r="AX118" s="364"/>
      <c r="AY118" s="365"/>
      <c r="AZ118" s="363"/>
      <c r="BA118" s="366"/>
      <c r="BB118" s="363"/>
      <c r="BC118" s="363"/>
      <c r="BD118" s="363"/>
      <c r="BE118" s="363"/>
      <c r="BF118" s="363"/>
      <c r="BG118" s="363"/>
      <c r="BH118" s="367"/>
      <c r="BI118" s="367"/>
      <c r="BJ118" s="368"/>
      <c r="BK118" s="367"/>
      <c r="BL118" s="368"/>
      <c r="BM118" s="369"/>
      <c r="BN118" s="362"/>
      <c r="BO118" s="354"/>
      <c r="BP118" s="354"/>
      <c r="BQ118" s="354"/>
      <c r="BR118" s="354"/>
      <c r="BS118" s="354"/>
      <c r="BT118" s="354"/>
      <c r="BU118" s="370"/>
      <c r="BV118" s="370"/>
      <c r="BW118" s="354"/>
      <c r="BX118" s="303"/>
      <c r="BY118" s="87"/>
      <c r="BZ118" s="87"/>
      <c r="CA118" s="87"/>
      <c r="CB118" s="87"/>
      <c r="CC118" s="87"/>
      <c r="CD118" s="87"/>
      <c r="CE118" s="87"/>
      <c r="CF118" s="87"/>
      <c r="CG118" s="87"/>
      <c r="CH118" s="87"/>
      <c r="CI118" s="87"/>
      <c r="CJ118" s="87"/>
      <c r="CK118" s="87"/>
      <c r="CL118" s="87"/>
      <c r="CM118" s="87"/>
      <c r="CN118" s="87"/>
      <c r="CO118" s="87"/>
      <c r="CP118" s="87"/>
      <c r="CQ118" s="87"/>
      <c r="CR118" s="87"/>
    </row>
    <row r="119" spans="1:96" ht="16.5" customHeight="1">
      <c r="A119" s="169"/>
      <c r="B119" s="354"/>
      <c r="C119" s="353"/>
      <c r="D119" s="353"/>
      <c r="E119" s="354"/>
      <c r="F119" s="354"/>
      <c r="G119" s="353"/>
      <c r="H119" s="354"/>
      <c r="I119" s="354"/>
      <c r="J119" s="303"/>
      <c r="K119" s="355"/>
      <c r="L119" s="356"/>
      <c r="M119" s="357"/>
      <c r="N119" s="357"/>
      <c r="O119" s="357"/>
      <c r="P119" s="357"/>
      <c r="Q119" s="357"/>
      <c r="R119" s="357"/>
      <c r="S119" s="357"/>
      <c r="T119" s="357"/>
      <c r="U119" s="357"/>
      <c r="V119" s="357"/>
      <c r="W119" s="357"/>
      <c r="X119" s="357"/>
      <c r="Y119" s="357"/>
      <c r="Z119" s="357"/>
      <c r="AA119" s="357"/>
      <c r="AB119" s="357"/>
      <c r="AC119" s="357"/>
      <c r="AD119" s="357"/>
      <c r="AE119" s="357"/>
      <c r="AF119" s="358"/>
      <c r="AG119" s="359"/>
      <c r="AH119" s="355"/>
      <c r="AI119" s="356"/>
      <c r="AJ119" s="355"/>
      <c r="AK119" s="303"/>
      <c r="AL119" s="361"/>
      <c r="AM119" s="362"/>
      <c r="AN119" s="363"/>
      <c r="AO119" s="362"/>
      <c r="AP119" s="363"/>
      <c r="AQ119" s="362"/>
      <c r="AR119" s="364"/>
      <c r="AS119" s="362"/>
      <c r="AT119" s="364"/>
      <c r="AU119" s="362"/>
      <c r="AV119" s="364"/>
      <c r="AW119" s="365"/>
      <c r="AX119" s="364"/>
      <c r="AY119" s="365"/>
      <c r="AZ119" s="363"/>
      <c r="BA119" s="366"/>
      <c r="BB119" s="363"/>
      <c r="BC119" s="363"/>
      <c r="BD119" s="363"/>
      <c r="BE119" s="363"/>
      <c r="BF119" s="363"/>
      <c r="BG119" s="363"/>
      <c r="BH119" s="367"/>
      <c r="BI119" s="367"/>
      <c r="BJ119" s="368"/>
      <c r="BK119" s="367"/>
      <c r="BL119" s="368"/>
      <c r="BM119" s="369"/>
      <c r="BN119" s="362"/>
      <c r="BO119" s="354"/>
      <c r="BP119" s="354"/>
      <c r="BQ119" s="354"/>
      <c r="BR119" s="354"/>
      <c r="BS119" s="354"/>
      <c r="BT119" s="354"/>
      <c r="BU119" s="370"/>
      <c r="BV119" s="370"/>
      <c r="BW119" s="354"/>
      <c r="BX119" s="303"/>
      <c r="BY119" s="87"/>
      <c r="BZ119" s="87"/>
      <c r="CA119" s="87"/>
      <c r="CB119" s="87"/>
      <c r="CC119" s="87"/>
      <c r="CD119" s="87"/>
      <c r="CE119" s="87"/>
      <c r="CF119" s="87"/>
      <c r="CG119" s="87"/>
      <c r="CH119" s="87"/>
      <c r="CI119" s="87"/>
      <c r="CJ119" s="87"/>
      <c r="CK119" s="87"/>
      <c r="CL119" s="87"/>
      <c r="CM119" s="87"/>
      <c r="CN119" s="87"/>
      <c r="CO119" s="87"/>
      <c r="CP119" s="87"/>
      <c r="CQ119" s="87"/>
      <c r="CR119" s="87"/>
    </row>
    <row r="120" spans="1:96" ht="16.5" customHeight="1">
      <c r="A120" s="169"/>
      <c r="B120" s="354"/>
      <c r="C120" s="353"/>
      <c r="D120" s="353"/>
      <c r="E120" s="354"/>
      <c r="F120" s="354"/>
      <c r="G120" s="353"/>
      <c r="H120" s="354"/>
      <c r="I120" s="354"/>
      <c r="J120" s="303"/>
      <c r="K120" s="355"/>
      <c r="L120" s="356"/>
      <c r="M120" s="357"/>
      <c r="N120" s="357"/>
      <c r="O120" s="357"/>
      <c r="P120" s="357"/>
      <c r="Q120" s="357"/>
      <c r="R120" s="357"/>
      <c r="S120" s="357"/>
      <c r="T120" s="357"/>
      <c r="U120" s="357"/>
      <c r="V120" s="357"/>
      <c r="W120" s="357"/>
      <c r="X120" s="357"/>
      <c r="Y120" s="357"/>
      <c r="Z120" s="357"/>
      <c r="AA120" s="357"/>
      <c r="AB120" s="357"/>
      <c r="AC120" s="357"/>
      <c r="AD120" s="357"/>
      <c r="AE120" s="357"/>
      <c r="AF120" s="358"/>
      <c r="AG120" s="359"/>
      <c r="AH120" s="355"/>
      <c r="AI120" s="356"/>
      <c r="AJ120" s="355"/>
      <c r="AK120" s="303"/>
      <c r="AL120" s="361"/>
      <c r="AM120" s="362"/>
      <c r="AN120" s="363"/>
      <c r="AO120" s="362"/>
      <c r="AP120" s="363"/>
      <c r="AQ120" s="362"/>
      <c r="AR120" s="364"/>
      <c r="AS120" s="362"/>
      <c r="AT120" s="364"/>
      <c r="AU120" s="362"/>
      <c r="AV120" s="364"/>
      <c r="AW120" s="365"/>
      <c r="AX120" s="364"/>
      <c r="AY120" s="365"/>
      <c r="AZ120" s="363"/>
      <c r="BA120" s="366"/>
      <c r="BB120" s="363"/>
      <c r="BC120" s="363"/>
      <c r="BD120" s="363"/>
      <c r="BE120" s="363"/>
      <c r="BF120" s="363"/>
      <c r="BG120" s="363"/>
      <c r="BH120" s="367"/>
      <c r="BI120" s="367"/>
      <c r="BJ120" s="368"/>
      <c r="BK120" s="367"/>
      <c r="BL120" s="368"/>
      <c r="BM120" s="369"/>
      <c r="BN120" s="362"/>
      <c r="BO120" s="354"/>
      <c r="BP120" s="354"/>
      <c r="BQ120" s="354"/>
      <c r="BR120" s="354"/>
      <c r="BS120" s="354"/>
      <c r="BT120" s="354"/>
      <c r="BU120" s="370"/>
      <c r="BV120" s="370"/>
      <c r="BW120" s="354"/>
      <c r="BX120" s="303"/>
      <c r="BY120" s="87"/>
      <c r="BZ120" s="87"/>
      <c r="CA120" s="87"/>
      <c r="CB120" s="87"/>
      <c r="CC120" s="87"/>
      <c r="CD120" s="87"/>
      <c r="CE120" s="87"/>
      <c r="CF120" s="87"/>
      <c r="CG120" s="87"/>
      <c r="CH120" s="87"/>
      <c r="CI120" s="87"/>
      <c r="CJ120" s="87"/>
      <c r="CK120" s="87"/>
      <c r="CL120" s="87"/>
      <c r="CM120" s="87"/>
      <c r="CN120" s="87"/>
      <c r="CO120" s="87"/>
      <c r="CP120" s="87"/>
      <c r="CQ120" s="87"/>
      <c r="CR120" s="87"/>
    </row>
    <row r="121" spans="1:96" ht="16.5" customHeight="1">
      <c r="A121" s="169"/>
      <c r="B121" s="354"/>
      <c r="C121" s="353"/>
      <c r="D121" s="353"/>
      <c r="E121" s="354"/>
      <c r="F121" s="354"/>
      <c r="G121" s="353"/>
      <c r="H121" s="354"/>
      <c r="I121" s="354"/>
      <c r="J121" s="303"/>
      <c r="K121" s="355"/>
      <c r="L121" s="356"/>
      <c r="M121" s="357"/>
      <c r="N121" s="357"/>
      <c r="O121" s="357"/>
      <c r="P121" s="357"/>
      <c r="Q121" s="357"/>
      <c r="R121" s="357"/>
      <c r="S121" s="357"/>
      <c r="T121" s="357"/>
      <c r="U121" s="357"/>
      <c r="V121" s="357"/>
      <c r="W121" s="357"/>
      <c r="X121" s="357"/>
      <c r="Y121" s="357"/>
      <c r="Z121" s="357"/>
      <c r="AA121" s="357"/>
      <c r="AB121" s="357"/>
      <c r="AC121" s="357"/>
      <c r="AD121" s="357"/>
      <c r="AE121" s="357"/>
      <c r="AF121" s="358"/>
      <c r="AG121" s="359"/>
      <c r="AH121" s="355"/>
      <c r="AI121" s="356"/>
      <c r="AJ121" s="355"/>
      <c r="AK121" s="303"/>
      <c r="AL121" s="361"/>
      <c r="AM121" s="362"/>
      <c r="AN121" s="363"/>
      <c r="AO121" s="362"/>
      <c r="AP121" s="363"/>
      <c r="AQ121" s="362"/>
      <c r="AR121" s="364"/>
      <c r="AS121" s="362"/>
      <c r="AT121" s="364"/>
      <c r="AU121" s="362"/>
      <c r="AV121" s="364"/>
      <c r="AW121" s="365"/>
      <c r="AX121" s="364"/>
      <c r="AY121" s="365"/>
      <c r="AZ121" s="363"/>
      <c r="BA121" s="366"/>
      <c r="BB121" s="363"/>
      <c r="BC121" s="363"/>
      <c r="BD121" s="363"/>
      <c r="BE121" s="363"/>
      <c r="BF121" s="363"/>
      <c r="BG121" s="363"/>
      <c r="BH121" s="367"/>
      <c r="BI121" s="367"/>
      <c r="BJ121" s="368"/>
      <c r="BK121" s="367"/>
      <c r="BL121" s="368"/>
      <c r="BM121" s="369"/>
      <c r="BN121" s="362"/>
      <c r="BO121" s="354"/>
      <c r="BP121" s="354"/>
      <c r="BQ121" s="354"/>
      <c r="BR121" s="354"/>
      <c r="BS121" s="354"/>
      <c r="BT121" s="354"/>
      <c r="BU121" s="370"/>
      <c r="BV121" s="370"/>
      <c r="BW121" s="354"/>
      <c r="BX121" s="303"/>
      <c r="BY121" s="87"/>
      <c r="BZ121" s="87"/>
      <c r="CA121" s="87"/>
      <c r="CB121" s="87"/>
      <c r="CC121" s="87"/>
      <c r="CD121" s="87"/>
      <c r="CE121" s="87"/>
      <c r="CF121" s="87"/>
      <c r="CG121" s="87"/>
      <c r="CH121" s="87"/>
      <c r="CI121" s="87"/>
      <c r="CJ121" s="87"/>
      <c r="CK121" s="87"/>
      <c r="CL121" s="87"/>
      <c r="CM121" s="87"/>
      <c r="CN121" s="87"/>
      <c r="CO121" s="87"/>
      <c r="CP121" s="87"/>
      <c r="CQ121" s="87"/>
      <c r="CR121" s="87"/>
    </row>
    <row r="122" spans="1:96" ht="16.5" customHeight="1">
      <c r="A122" s="169"/>
      <c r="B122" s="354"/>
      <c r="C122" s="353"/>
      <c r="D122" s="353"/>
      <c r="E122" s="354"/>
      <c r="F122" s="354"/>
      <c r="G122" s="353"/>
      <c r="H122" s="354"/>
      <c r="I122" s="354"/>
      <c r="J122" s="303"/>
      <c r="K122" s="355"/>
      <c r="L122" s="356"/>
      <c r="M122" s="357"/>
      <c r="N122" s="357"/>
      <c r="O122" s="357"/>
      <c r="P122" s="357"/>
      <c r="Q122" s="357"/>
      <c r="R122" s="357"/>
      <c r="S122" s="357"/>
      <c r="T122" s="357"/>
      <c r="U122" s="357"/>
      <c r="V122" s="357"/>
      <c r="W122" s="357"/>
      <c r="X122" s="357"/>
      <c r="Y122" s="357"/>
      <c r="Z122" s="357"/>
      <c r="AA122" s="357"/>
      <c r="AB122" s="357"/>
      <c r="AC122" s="357"/>
      <c r="AD122" s="357"/>
      <c r="AE122" s="357"/>
      <c r="AF122" s="358"/>
      <c r="AG122" s="359"/>
      <c r="AH122" s="355"/>
      <c r="AI122" s="356"/>
      <c r="AJ122" s="355"/>
      <c r="AK122" s="303"/>
      <c r="AL122" s="361"/>
      <c r="AM122" s="362"/>
      <c r="AN122" s="363"/>
      <c r="AO122" s="362"/>
      <c r="AP122" s="363"/>
      <c r="AQ122" s="362"/>
      <c r="AR122" s="364"/>
      <c r="AS122" s="362"/>
      <c r="AT122" s="364"/>
      <c r="AU122" s="362"/>
      <c r="AV122" s="364"/>
      <c r="AW122" s="365"/>
      <c r="AX122" s="364"/>
      <c r="AY122" s="365"/>
      <c r="AZ122" s="363"/>
      <c r="BA122" s="366"/>
      <c r="BB122" s="363"/>
      <c r="BC122" s="363"/>
      <c r="BD122" s="363"/>
      <c r="BE122" s="363"/>
      <c r="BF122" s="363"/>
      <c r="BG122" s="363"/>
      <c r="BH122" s="367"/>
      <c r="BI122" s="367"/>
      <c r="BJ122" s="368"/>
      <c r="BK122" s="367"/>
      <c r="BL122" s="368"/>
      <c r="BM122" s="369"/>
      <c r="BN122" s="362"/>
      <c r="BO122" s="354"/>
      <c r="BP122" s="354"/>
      <c r="BQ122" s="354"/>
      <c r="BR122" s="354"/>
      <c r="BS122" s="354"/>
      <c r="BT122" s="354"/>
      <c r="BU122" s="370"/>
      <c r="BV122" s="370"/>
      <c r="BW122" s="354"/>
      <c r="BX122" s="303"/>
      <c r="BY122" s="87"/>
      <c r="BZ122" s="87"/>
      <c r="CA122" s="87"/>
      <c r="CB122" s="87"/>
      <c r="CC122" s="87"/>
      <c r="CD122" s="87"/>
      <c r="CE122" s="87"/>
      <c r="CF122" s="87"/>
      <c r="CG122" s="87"/>
      <c r="CH122" s="87"/>
      <c r="CI122" s="87"/>
      <c r="CJ122" s="87"/>
      <c r="CK122" s="87"/>
      <c r="CL122" s="87"/>
      <c r="CM122" s="87"/>
      <c r="CN122" s="87"/>
      <c r="CO122" s="87"/>
      <c r="CP122" s="87"/>
      <c r="CQ122" s="87"/>
      <c r="CR122" s="87"/>
    </row>
    <row r="123" spans="1:96" ht="18.75" customHeight="1">
      <c r="A123" s="169"/>
      <c r="C123" s="169"/>
      <c r="D123" s="169"/>
      <c r="E123" s="169"/>
      <c r="F123" s="169"/>
      <c r="G123" s="87"/>
      <c r="H123" s="330"/>
      <c r="I123" s="330"/>
      <c r="J123" s="85"/>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330"/>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row>
    <row r="124" spans="1:96" ht="16.5" customHeight="1">
      <c r="A124" s="169"/>
      <c r="B124" s="169"/>
      <c r="C124" s="169"/>
      <c r="D124" s="169"/>
      <c r="E124" s="169"/>
      <c r="F124" s="169"/>
      <c r="G124" s="87"/>
      <c r="H124" s="330"/>
      <c r="I124" s="330"/>
      <c r="J124" s="85"/>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330"/>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row>
    <row r="125" spans="1:96" ht="16.5" customHeight="1">
      <c r="A125" s="169"/>
      <c r="B125" s="169"/>
      <c r="C125" s="169"/>
      <c r="D125" s="169"/>
      <c r="E125" s="169"/>
      <c r="F125" s="169"/>
      <c r="G125" s="87"/>
      <c r="H125" s="330"/>
      <c r="I125" s="330"/>
      <c r="J125" s="85"/>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330"/>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row>
    <row r="126" spans="1:96" ht="16.5" customHeight="1">
      <c r="A126" s="169"/>
      <c r="B126" s="169"/>
      <c r="C126" s="169"/>
      <c r="D126" s="169"/>
      <c r="E126" s="169"/>
      <c r="F126" s="169"/>
      <c r="G126" s="87"/>
      <c r="H126" s="330"/>
      <c r="I126" s="330"/>
      <c r="J126" s="85"/>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330"/>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row>
    <row r="127" spans="1:96" ht="16.5" customHeight="1">
      <c r="A127" s="169"/>
      <c r="B127" s="169"/>
      <c r="C127" s="169"/>
      <c r="D127" s="169"/>
      <c r="E127" s="169"/>
      <c r="F127" s="169"/>
      <c r="G127" s="87"/>
      <c r="H127" s="330"/>
      <c r="I127" s="330"/>
      <c r="J127" s="85"/>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330"/>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row>
    <row r="128" spans="1:96" ht="16.5" customHeight="1">
      <c r="A128" s="169"/>
      <c r="B128" s="169"/>
      <c r="C128" s="169"/>
      <c r="D128" s="169"/>
      <c r="E128" s="169"/>
      <c r="F128" s="169"/>
      <c r="G128" s="87"/>
      <c r="H128" s="330"/>
      <c r="I128" s="330"/>
      <c r="J128" s="85"/>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330"/>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row>
    <row r="129" spans="1:96" ht="16.5" customHeight="1">
      <c r="A129" s="169"/>
      <c r="B129" s="169"/>
      <c r="C129" s="169"/>
      <c r="D129" s="169"/>
      <c r="E129" s="169"/>
      <c r="F129" s="169"/>
      <c r="G129" s="87"/>
      <c r="H129" s="330"/>
      <c r="I129" s="330"/>
      <c r="J129" s="85"/>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330"/>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row>
    <row r="130" spans="1:96" ht="16.5" customHeight="1">
      <c r="A130" s="169"/>
      <c r="B130" s="169"/>
      <c r="C130" s="169"/>
      <c r="D130" s="169"/>
      <c r="E130" s="169"/>
      <c r="F130" s="169"/>
      <c r="G130" s="87"/>
      <c r="H130" s="330"/>
      <c r="I130" s="330"/>
      <c r="J130" s="85"/>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330"/>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row>
    <row r="131" spans="1:96" ht="16.5" customHeight="1">
      <c r="A131" s="169"/>
      <c r="B131" s="169"/>
      <c r="C131" s="169"/>
      <c r="D131" s="169"/>
      <c r="E131" s="169"/>
      <c r="F131" s="169"/>
      <c r="G131" s="87"/>
      <c r="H131" s="330"/>
      <c r="I131" s="330"/>
      <c r="J131" s="85"/>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330"/>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row>
    <row r="132" spans="1:96" ht="16.5" customHeight="1">
      <c r="A132" s="169"/>
      <c r="B132" s="169"/>
      <c r="C132" s="169"/>
      <c r="D132" s="169"/>
      <c r="E132" s="169"/>
      <c r="F132" s="169"/>
      <c r="G132" s="87"/>
      <c r="H132" s="330"/>
      <c r="I132" s="330"/>
      <c r="J132" s="85"/>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330"/>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row>
    <row r="133" spans="1:96" ht="16.5" customHeight="1">
      <c r="A133" s="169"/>
      <c r="B133" s="169"/>
      <c r="C133" s="169"/>
      <c r="D133" s="169"/>
      <c r="E133" s="169"/>
      <c r="F133" s="169"/>
      <c r="G133" s="87"/>
      <c r="H133" s="330"/>
      <c r="I133" s="330"/>
      <c r="J133" s="85"/>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330"/>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row>
    <row r="134" spans="1:96" ht="16.5" customHeight="1">
      <c r="A134" s="169"/>
      <c r="B134" s="169"/>
      <c r="C134" s="169"/>
      <c r="D134" s="169"/>
      <c r="E134" s="169"/>
      <c r="F134" s="169"/>
      <c r="G134" s="87"/>
      <c r="H134" s="330"/>
      <c r="I134" s="330"/>
      <c r="J134" s="85"/>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330"/>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row>
    <row r="135" spans="1:96" ht="16.5" customHeight="1">
      <c r="A135" s="169"/>
      <c r="B135" s="169"/>
      <c r="C135" s="169"/>
      <c r="D135" s="169"/>
      <c r="E135" s="169"/>
      <c r="F135" s="169"/>
      <c r="G135" s="87"/>
      <c r="H135" s="330"/>
      <c r="I135" s="330"/>
      <c r="J135" s="85"/>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330"/>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row>
    <row r="136" spans="1:96" ht="16.5" customHeight="1">
      <c r="A136" s="169"/>
      <c r="B136" s="169"/>
      <c r="C136" s="169"/>
      <c r="D136" s="169"/>
      <c r="E136" s="169"/>
      <c r="F136" s="169"/>
      <c r="G136" s="87"/>
      <c r="H136" s="330"/>
      <c r="I136" s="330"/>
      <c r="J136" s="85"/>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330"/>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row>
    <row r="137" spans="1:96" ht="16.5" customHeight="1">
      <c r="A137" s="169"/>
      <c r="B137" s="169"/>
      <c r="C137" s="169"/>
      <c r="D137" s="169"/>
      <c r="E137" s="169"/>
      <c r="F137" s="169"/>
      <c r="G137" s="87"/>
      <c r="H137" s="330"/>
      <c r="I137" s="330"/>
      <c r="J137" s="85"/>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330"/>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row>
    <row r="138" spans="1:96" ht="16.5" customHeight="1">
      <c r="A138" s="169"/>
      <c r="B138" s="169"/>
      <c r="C138" s="169"/>
      <c r="D138" s="169"/>
      <c r="E138" s="169"/>
      <c r="F138" s="169"/>
      <c r="G138" s="87"/>
      <c r="H138" s="330"/>
      <c r="I138" s="330"/>
      <c r="J138" s="85"/>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330"/>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row>
    <row r="139" spans="1:96" ht="16.5" customHeight="1">
      <c r="A139" s="169"/>
      <c r="B139" s="169"/>
      <c r="C139" s="169"/>
      <c r="D139" s="169"/>
      <c r="E139" s="169"/>
      <c r="F139" s="169"/>
      <c r="G139" s="87"/>
      <c r="H139" s="330"/>
      <c r="I139" s="330"/>
      <c r="J139" s="85"/>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330"/>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row>
    <row r="140" spans="1:96" ht="16.5" customHeight="1">
      <c r="A140" s="169"/>
      <c r="B140" s="169"/>
      <c r="C140" s="169"/>
      <c r="D140" s="169"/>
      <c r="E140" s="169"/>
      <c r="F140" s="169"/>
      <c r="G140" s="87"/>
      <c r="H140" s="330"/>
      <c r="I140" s="330"/>
      <c r="J140" s="85"/>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330"/>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row>
    <row r="141" spans="1:96" ht="16.5" customHeight="1">
      <c r="A141" s="169"/>
      <c r="B141" s="169"/>
      <c r="C141" s="169"/>
      <c r="D141" s="169"/>
      <c r="E141" s="169"/>
      <c r="F141" s="169"/>
      <c r="G141" s="87"/>
      <c r="H141" s="330"/>
      <c r="I141" s="330"/>
      <c r="J141" s="85"/>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330"/>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row>
    <row r="142" spans="1:96" ht="16.5" customHeight="1">
      <c r="A142" s="169"/>
      <c r="B142" s="169"/>
      <c r="C142" s="169"/>
      <c r="D142" s="169"/>
      <c r="E142" s="169"/>
      <c r="F142" s="169"/>
      <c r="G142" s="87"/>
      <c r="H142" s="330"/>
      <c r="I142" s="330"/>
      <c r="J142" s="85"/>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330"/>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row>
    <row r="143" spans="1:96" ht="16.5" customHeight="1">
      <c r="A143" s="169"/>
      <c r="B143" s="169"/>
      <c r="C143" s="169"/>
      <c r="D143" s="169"/>
      <c r="E143" s="169"/>
      <c r="F143" s="169"/>
      <c r="G143" s="87"/>
      <c r="H143" s="330"/>
      <c r="I143" s="330"/>
      <c r="J143" s="85"/>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330"/>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row>
    <row r="144" spans="1:96" ht="16.5" customHeight="1">
      <c r="A144" s="169"/>
      <c r="B144" s="169"/>
      <c r="C144" s="169"/>
      <c r="D144" s="169"/>
      <c r="E144" s="169"/>
      <c r="F144" s="169"/>
      <c r="G144" s="87"/>
      <c r="H144" s="330"/>
      <c r="I144" s="330"/>
      <c r="J144" s="85"/>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330"/>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row>
    <row r="145" spans="1:96" ht="16.5" customHeight="1">
      <c r="A145" s="169"/>
      <c r="B145" s="169"/>
      <c r="C145" s="169"/>
      <c r="D145" s="169"/>
      <c r="E145" s="169"/>
      <c r="F145" s="169"/>
      <c r="G145" s="87"/>
      <c r="H145" s="330"/>
      <c r="I145" s="330"/>
      <c r="J145" s="85"/>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330"/>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row>
    <row r="146" spans="1:96" ht="16.5" customHeight="1">
      <c r="A146" s="169"/>
      <c r="B146" s="169"/>
      <c r="C146" s="169"/>
      <c r="D146" s="169"/>
      <c r="E146" s="169"/>
      <c r="F146" s="169"/>
      <c r="G146" s="87"/>
      <c r="H146" s="330"/>
      <c r="I146" s="330"/>
      <c r="J146" s="85"/>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330"/>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row>
    <row r="147" spans="1:96" ht="16.5" customHeight="1">
      <c r="A147" s="169"/>
      <c r="B147" s="169"/>
      <c r="C147" s="169"/>
      <c r="D147" s="169"/>
      <c r="E147" s="169"/>
      <c r="F147" s="169"/>
      <c r="G147" s="87"/>
      <c r="H147" s="330"/>
      <c r="I147" s="330"/>
      <c r="J147" s="85"/>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330"/>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row>
    <row r="148" spans="1:96" ht="16.5" customHeight="1">
      <c r="A148" s="169"/>
      <c r="B148" s="169"/>
      <c r="C148" s="169"/>
      <c r="D148" s="169"/>
      <c r="E148" s="169"/>
      <c r="F148" s="169"/>
      <c r="G148" s="87"/>
      <c r="H148" s="330"/>
      <c r="I148" s="330"/>
      <c r="J148" s="85"/>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330"/>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row>
    <row r="149" spans="1:96" ht="16.5" customHeight="1">
      <c r="A149" s="169"/>
      <c r="B149" s="169"/>
      <c r="C149" s="169"/>
      <c r="D149" s="169"/>
      <c r="E149" s="169"/>
      <c r="F149" s="169"/>
      <c r="G149" s="87"/>
      <c r="H149" s="330"/>
      <c r="I149" s="330"/>
      <c r="J149" s="85"/>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330"/>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row>
    <row r="150" spans="1:96" ht="16.5" customHeight="1">
      <c r="A150" s="169"/>
      <c r="B150" s="169"/>
      <c r="C150" s="169"/>
      <c r="D150" s="169"/>
      <c r="E150" s="169"/>
      <c r="F150" s="169"/>
      <c r="G150" s="87"/>
      <c r="H150" s="330"/>
      <c r="I150" s="330"/>
      <c r="J150" s="85"/>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330"/>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row>
    <row r="151" spans="1:96" ht="16.5" customHeight="1">
      <c r="A151" s="169"/>
      <c r="B151" s="169"/>
      <c r="C151" s="169"/>
      <c r="D151" s="169"/>
      <c r="E151" s="169"/>
      <c r="F151" s="169"/>
      <c r="G151" s="87"/>
      <c r="H151" s="330"/>
      <c r="I151" s="330"/>
      <c r="J151" s="85"/>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330"/>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row>
    <row r="152" spans="1:96" ht="16.5" customHeight="1">
      <c r="A152" s="169"/>
      <c r="B152" s="169"/>
      <c r="C152" s="169"/>
      <c r="D152" s="169"/>
      <c r="E152" s="169"/>
      <c r="F152" s="169"/>
      <c r="G152" s="87"/>
      <c r="H152" s="330"/>
      <c r="I152" s="330"/>
      <c r="J152" s="85"/>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330"/>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row>
    <row r="153" spans="1:96" ht="16.5" customHeight="1">
      <c r="A153" s="169"/>
      <c r="B153" s="169"/>
      <c r="C153" s="169"/>
      <c r="D153" s="169"/>
      <c r="E153" s="169"/>
      <c r="F153" s="169"/>
      <c r="G153" s="87"/>
      <c r="H153" s="330"/>
      <c r="I153" s="330"/>
      <c r="J153" s="85"/>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330"/>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row>
    <row r="154" spans="1:96" ht="16.5" customHeight="1">
      <c r="A154" s="169"/>
      <c r="B154" s="169"/>
      <c r="C154" s="169"/>
      <c r="D154" s="169"/>
      <c r="E154" s="169"/>
      <c r="F154" s="169"/>
      <c r="G154" s="87"/>
      <c r="H154" s="330"/>
      <c r="I154" s="330"/>
      <c r="J154" s="85"/>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330"/>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row>
    <row r="155" spans="1:96" ht="16.5" customHeight="1">
      <c r="A155" s="169"/>
      <c r="B155" s="169"/>
      <c r="C155" s="169"/>
      <c r="D155" s="169"/>
      <c r="E155" s="169"/>
      <c r="F155" s="169"/>
      <c r="G155" s="87"/>
      <c r="H155" s="330"/>
      <c r="I155" s="330"/>
      <c r="J155" s="85"/>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330"/>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row>
    <row r="156" spans="1:96" ht="16.5" customHeight="1">
      <c r="A156" s="169"/>
      <c r="B156" s="169"/>
      <c r="C156" s="169"/>
      <c r="D156" s="169"/>
      <c r="E156" s="169"/>
      <c r="F156" s="169"/>
      <c r="G156" s="87"/>
      <c r="H156" s="330"/>
      <c r="I156" s="330"/>
      <c r="J156" s="85"/>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330"/>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row>
    <row r="157" spans="1:96" ht="16.5" customHeight="1">
      <c r="A157" s="169"/>
      <c r="B157" s="169"/>
      <c r="C157" s="169"/>
      <c r="D157" s="169"/>
      <c r="E157" s="169"/>
      <c r="F157" s="169"/>
      <c r="G157" s="87"/>
      <c r="H157" s="330"/>
      <c r="I157" s="330"/>
      <c r="J157" s="85"/>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330"/>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row>
    <row r="158" spans="1:96" ht="16.5" customHeight="1">
      <c r="A158" s="169"/>
      <c r="B158" s="169"/>
      <c r="C158" s="169"/>
      <c r="D158" s="169"/>
      <c r="E158" s="169"/>
      <c r="F158" s="169"/>
      <c r="G158" s="87"/>
      <c r="H158" s="330"/>
      <c r="I158" s="330"/>
      <c r="J158" s="85"/>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330"/>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row>
    <row r="159" spans="1:96" ht="16.5" customHeight="1">
      <c r="A159" s="169"/>
      <c r="B159" s="169"/>
      <c r="C159" s="169"/>
      <c r="D159" s="169"/>
      <c r="E159" s="169"/>
      <c r="F159" s="169"/>
      <c r="G159" s="87"/>
      <c r="H159" s="330"/>
      <c r="I159" s="330"/>
      <c r="J159" s="85"/>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330"/>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row>
    <row r="160" spans="1:96" ht="16.5" customHeight="1">
      <c r="A160" s="169"/>
      <c r="B160" s="169"/>
      <c r="C160" s="169"/>
      <c r="D160" s="169"/>
      <c r="E160" s="169"/>
      <c r="F160" s="169"/>
      <c r="G160" s="87"/>
      <c r="H160" s="330"/>
      <c r="I160" s="330"/>
      <c r="J160" s="85"/>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330"/>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row>
    <row r="161" spans="1:96" ht="16.5" customHeight="1">
      <c r="A161" s="169"/>
      <c r="B161" s="169"/>
      <c r="C161" s="169"/>
      <c r="D161" s="169"/>
      <c r="E161" s="169"/>
      <c r="F161" s="169"/>
      <c r="G161" s="87"/>
      <c r="H161" s="330"/>
      <c r="I161" s="330"/>
      <c r="J161" s="85"/>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330"/>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row>
    <row r="162" spans="1:96" ht="16.5" customHeight="1">
      <c r="A162" s="169"/>
      <c r="B162" s="169"/>
      <c r="C162" s="169"/>
      <c r="D162" s="169"/>
      <c r="E162" s="169"/>
      <c r="F162" s="169"/>
      <c r="G162" s="87"/>
      <c r="H162" s="330"/>
      <c r="I162" s="330"/>
      <c r="J162" s="85"/>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330"/>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row>
    <row r="163" spans="1:96" ht="16.5" customHeight="1">
      <c r="A163" s="169"/>
      <c r="B163" s="169"/>
      <c r="C163" s="169"/>
      <c r="D163" s="169"/>
      <c r="E163" s="169"/>
      <c r="F163" s="169"/>
      <c r="G163" s="87"/>
      <c r="H163" s="330"/>
      <c r="I163" s="330"/>
      <c r="J163" s="85"/>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330"/>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row>
    <row r="164" spans="1:96" ht="16.5" customHeight="1">
      <c r="A164" s="169"/>
      <c r="B164" s="169"/>
      <c r="C164" s="169"/>
      <c r="D164" s="169"/>
      <c r="E164" s="169"/>
      <c r="F164" s="169"/>
      <c r="G164" s="87"/>
      <c r="H164" s="330"/>
      <c r="I164" s="330"/>
      <c r="J164" s="85"/>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330"/>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row>
    <row r="165" spans="1:96" ht="16.5" customHeight="1">
      <c r="A165" s="169"/>
      <c r="B165" s="169"/>
      <c r="C165" s="169"/>
      <c r="D165" s="169"/>
      <c r="E165" s="169"/>
      <c r="F165" s="169"/>
      <c r="G165" s="87"/>
      <c r="H165" s="330"/>
      <c r="I165" s="330"/>
      <c r="J165" s="85"/>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330"/>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row>
    <row r="166" spans="1:96" ht="16.5" customHeight="1">
      <c r="A166" s="169"/>
      <c r="B166" s="169"/>
      <c r="C166" s="169"/>
      <c r="D166" s="169"/>
      <c r="E166" s="169"/>
      <c r="F166" s="169"/>
      <c r="G166" s="87"/>
      <c r="H166" s="330"/>
      <c r="I166" s="330"/>
      <c r="J166" s="85"/>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330"/>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row>
    <row r="167" spans="1:96" ht="16.5" customHeight="1">
      <c r="A167" s="169"/>
      <c r="B167" s="169"/>
      <c r="C167" s="169"/>
      <c r="D167" s="169"/>
      <c r="E167" s="169"/>
      <c r="F167" s="169"/>
      <c r="G167" s="87"/>
      <c r="H167" s="330"/>
      <c r="I167" s="330"/>
      <c r="J167" s="85"/>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330"/>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row>
    <row r="168" spans="1:96" ht="16.5" customHeight="1">
      <c r="A168" s="169"/>
      <c r="B168" s="169"/>
      <c r="C168" s="169"/>
      <c r="D168" s="169"/>
      <c r="E168" s="169"/>
      <c r="F168" s="169"/>
      <c r="G168" s="87"/>
      <c r="H168" s="330"/>
      <c r="I168" s="330"/>
      <c r="J168" s="85"/>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330"/>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row>
    <row r="169" spans="1:96" ht="16.5" customHeight="1">
      <c r="A169" s="169"/>
      <c r="B169" s="169"/>
      <c r="C169" s="169"/>
      <c r="D169" s="169"/>
      <c r="E169" s="169"/>
      <c r="F169" s="169"/>
      <c r="G169" s="87"/>
      <c r="H169" s="330"/>
      <c r="I169" s="330"/>
      <c r="J169" s="85"/>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330"/>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row>
    <row r="170" spans="1:96" ht="16.5" customHeight="1">
      <c r="A170" s="169"/>
      <c r="B170" s="169"/>
      <c r="C170" s="169"/>
      <c r="D170" s="169"/>
      <c r="E170" s="169"/>
      <c r="F170" s="169"/>
      <c r="G170" s="87"/>
      <c r="H170" s="330"/>
      <c r="I170" s="330"/>
      <c r="J170" s="85"/>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330"/>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row>
    <row r="171" spans="1:96" ht="16.5" customHeight="1">
      <c r="A171" s="169"/>
      <c r="B171" s="169"/>
      <c r="C171" s="169"/>
      <c r="D171" s="169"/>
      <c r="E171" s="169"/>
      <c r="F171" s="169"/>
      <c r="G171" s="87"/>
      <c r="H171" s="330"/>
      <c r="I171" s="330"/>
      <c r="J171" s="85"/>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330"/>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row>
    <row r="172" spans="1:96" ht="16.5" customHeight="1">
      <c r="A172" s="169"/>
      <c r="B172" s="169"/>
      <c r="C172" s="169"/>
      <c r="D172" s="169"/>
      <c r="E172" s="169"/>
      <c r="F172" s="169"/>
      <c r="G172" s="87"/>
      <c r="H172" s="330"/>
      <c r="I172" s="330"/>
      <c r="J172" s="85"/>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330"/>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row>
    <row r="173" spans="1:96" ht="16.5" customHeight="1">
      <c r="A173" s="169"/>
      <c r="B173" s="169"/>
      <c r="C173" s="169"/>
      <c r="D173" s="169"/>
      <c r="E173" s="169"/>
      <c r="F173" s="169"/>
      <c r="G173" s="87"/>
      <c r="H173" s="330"/>
      <c r="I173" s="330"/>
      <c r="J173" s="85"/>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330"/>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row>
    <row r="174" spans="1:96" ht="16.5" customHeight="1">
      <c r="A174" s="169"/>
      <c r="B174" s="169"/>
      <c r="C174" s="169"/>
      <c r="D174" s="169"/>
      <c r="E174" s="169"/>
      <c r="F174" s="169"/>
      <c r="G174" s="87"/>
      <c r="H174" s="330"/>
      <c r="I174" s="330"/>
      <c r="J174" s="85"/>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330"/>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row>
    <row r="175" spans="1:96" ht="16.5" customHeight="1">
      <c r="A175" s="169"/>
      <c r="B175" s="169"/>
      <c r="C175" s="169"/>
      <c r="D175" s="169"/>
      <c r="E175" s="169"/>
      <c r="F175" s="169"/>
      <c r="G175" s="87"/>
      <c r="H175" s="330"/>
      <c r="I175" s="330"/>
      <c r="J175" s="85"/>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330"/>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row>
    <row r="176" spans="1:96" ht="16.5" customHeight="1">
      <c r="A176" s="169"/>
      <c r="B176" s="169"/>
      <c r="C176" s="169"/>
      <c r="D176" s="169"/>
      <c r="E176" s="169"/>
      <c r="F176" s="169"/>
      <c r="G176" s="87"/>
      <c r="H176" s="330"/>
      <c r="I176" s="330"/>
      <c r="J176" s="85"/>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330"/>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row>
    <row r="177" spans="1:96" ht="16.5" customHeight="1">
      <c r="A177" s="169"/>
      <c r="B177" s="169"/>
      <c r="C177" s="169"/>
      <c r="D177" s="169"/>
      <c r="E177" s="169"/>
      <c r="F177" s="169"/>
      <c r="G177" s="87"/>
      <c r="H177" s="330"/>
      <c r="I177" s="330"/>
      <c r="J177" s="85"/>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330"/>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row>
    <row r="178" spans="1:96" ht="16.5" customHeight="1">
      <c r="A178" s="169"/>
      <c r="B178" s="169"/>
      <c r="C178" s="169"/>
      <c r="D178" s="169"/>
      <c r="E178" s="169"/>
      <c r="F178" s="169"/>
      <c r="G178" s="87"/>
      <c r="H178" s="330"/>
      <c r="I178" s="330"/>
      <c r="J178" s="85"/>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330"/>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row>
    <row r="179" spans="1:96" ht="16.5" customHeight="1">
      <c r="A179" s="169"/>
      <c r="B179" s="169"/>
      <c r="C179" s="169"/>
      <c r="D179" s="169"/>
      <c r="E179" s="169"/>
      <c r="F179" s="169"/>
      <c r="G179" s="87"/>
      <c r="H179" s="330"/>
      <c r="I179" s="330"/>
      <c r="J179" s="85"/>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330"/>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row>
    <row r="180" spans="1:96" ht="16.5" customHeight="1">
      <c r="A180" s="169"/>
      <c r="B180" s="169"/>
      <c r="C180" s="169"/>
      <c r="D180" s="169"/>
      <c r="E180" s="169"/>
      <c r="F180" s="169"/>
      <c r="G180" s="87"/>
      <c r="H180" s="330"/>
      <c r="I180" s="330"/>
      <c r="J180" s="85"/>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330"/>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row>
    <row r="181" spans="1:96" ht="16.5" customHeight="1">
      <c r="A181" s="169"/>
      <c r="B181" s="169"/>
      <c r="C181" s="169"/>
      <c r="D181" s="169"/>
      <c r="E181" s="169"/>
      <c r="F181" s="169"/>
      <c r="G181" s="87"/>
      <c r="H181" s="330"/>
      <c r="I181" s="330"/>
      <c r="J181" s="85"/>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330"/>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row>
    <row r="182" spans="1:96" ht="16.5" customHeight="1">
      <c r="A182" s="169"/>
      <c r="B182" s="169"/>
      <c r="C182" s="169"/>
      <c r="D182" s="169"/>
      <c r="E182" s="169"/>
      <c r="F182" s="169"/>
      <c r="G182" s="87"/>
      <c r="H182" s="330"/>
      <c r="I182" s="330"/>
      <c r="J182" s="85"/>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330"/>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row>
    <row r="183" spans="1:96" ht="16.5" customHeight="1">
      <c r="A183" s="169"/>
      <c r="B183" s="169"/>
      <c r="C183" s="169"/>
      <c r="D183" s="169"/>
      <c r="E183" s="169"/>
      <c r="F183" s="169"/>
      <c r="G183" s="87"/>
      <c r="H183" s="330"/>
      <c r="I183" s="330"/>
      <c r="J183" s="85"/>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330"/>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row>
    <row r="184" spans="1:96" ht="16.5" customHeight="1">
      <c r="A184" s="169"/>
      <c r="B184" s="169"/>
      <c r="C184" s="169"/>
      <c r="D184" s="169"/>
      <c r="E184" s="169"/>
      <c r="F184" s="169"/>
      <c r="G184" s="87"/>
      <c r="H184" s="330"/>
      <c r="I184" s="330"/>
      <c r="J184" s="85"/>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330"/>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row>
    <row r="185" spans="1:96" ht="16.5" customHeight="1">
      <c r="A185" s="169"/>
      <c r="B185" s="169"/>
      <c r="C185" s="169"/>
      <c r="D185" s="169"/>
      <c r="E185" s="169"/>
      <c r="F185" s="169"/>
      <c r="G185" s="87"/>
      <c r="H185" s="330"/>
      <c r="I185" s="330"/>
      <c r="J185" s="85"/>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330"/>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row>
    <row r="186" spans="1:96" ht="16.5" customHeight="1">
      <c r="A186" s="169"/>
      <c r="B186" s="169"/>
      <c r="C186" s="169"/>
      <c r="D186" s="169"/>
      <c r="E186" s="169"/>
      <c r="F186" s="169"/>
      <c r="G186" s="87"/>
      <c r="H186" s="330"/>
      <c r="I186" s="330"/>
      <c r="J186" s="85"/>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330"/>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row>
    <row r="187" spans="1:96" ht="16.5" customHeight="1">
      <c r="A187" s="169"/>
      <c r="B187" s="169"/>
      <c r="C187" s="169"/>
      <c r="D187" s="169"/>
      <c r="E187" s="169"/>
      <c r="F187" s="169"/>
      <c r="G187" s="87"/>
      <c r="H187" s="330"/>
      <c r="I187" s="330"/>
      <c r="J187" s="85"/>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330"/>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row>
    <row r="188" spans="1:96" ht="16.5" customHeight="1">
      <c r="A188" s="169"/>
      <c r="B188" s="169"/>
      <c r="C188" s="169"/>
      <c r="D188" s="169"/>
      <c r="E188" s="169"/>
      <c r="F188" s="169"/>
      <c r="G188" s="87"/>
      <c r="H188" s="330"/>
      <c r="I188" s="330"/>
      <c r="J188" s="85"/>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330"/>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row>
    <row r="189" spans="1:96" ht="16.5" customHeight="1">
      <c r="A189" s="169"/>
      <c r="B189" s="169"/>
      <c r="C189" s="169"/>
      <c r="D189" s="169"/>
      <c r="E189" s="169"/>
      <c r="F189" s="169"/>
      <c r="G189" s="87"/>
      <c r="H189" s="330"/>
      <c r="I189" s="330"/>
      <c r="J189" s="85"/>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330"/>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row>
    <row r="190" spans="1:96" ht="16.5" customHeight="1">
      <c r="A190" s="169"/>
      <c r="B190" s="169"/>
      <c r="C190" s="169"/>
      <c r="D190" s="169"/>
      <c r="E190" s="169"/>
      <c r="F190" s="169"/>
      <c r="G190" s="87"/>
      <c r="H190" s="330"/>
      <c r="I190" s="330"/>
      <c r="J190" s="85"/>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330"/>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row>
    <row r="191" spans="1:96" ht="16.5" customHeight="1">
      <c r="A191" s="169"/>
      <c r="B191" s="169"/>
      <c r="C191" s="169"/>
      <c r="D191" s="169"/>
      <c r="E191" s="169"/>
      <c r="F191" s="169"/>
      <c r="G191" s="87"/>
      <c r="H191" s="330"/>
      <c r="I191" s="330"/>
      <c r="J191" s="85"/>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330"/>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row>
    <row r="192" spans="1:96" ht="16.5" customHeight="1">
      <c r="A192" s="169"/>
      <c r="B192" s="169"/>
      <c r="C192" s="169"/>
      <c r="D192" s="169"/>
      <c r="E192" s="169"/>
      <c r="F192" s="169"/>
      <c r="G192" s="87"/>
      <c r="H192" s="330"/>
      <c r="I192" s="330"/>
      <c r="J192" s="85"/>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330"/>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row>
    <row r="193" spans="1:96" ht="16.5" customHeight="1">
      <c r="A193" s="169"/>
      <c r="B193" s="169"/>
      <c r="C193" s="169"/>
      <c r="D193" s="169"/>
      <c r="E193" s="169"/>
      <c r="F193" s="169"/>
      <c r="G193" s="87"/>
      <c r="H193" s="330"/>
      <c r="I193" s="330"/>
      <c r="J193" s="85"/>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330"/>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row>
    <row r="194" spans="1:96" ht="16.5" customHeight="1">
      <c r="A194" s="169"/>
      <c r="B194" s="169"/>
      <c r="C194" s="169"/>
      <c r="D194" s="169"/>
      <c r="E194" s="169"/>
      <c r="F194" s="169"/>
      <c r="G194" s="87"/>
      <c r="H194" s="330"/>
      <c r="I194" s="330"/>
      <c r="J194" s="85"/>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330"/>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row>
    <row r="195" spans="1:96" ht="16.5" customHeight="1">
      <c r="A195" s="169"/>
      <c r="B195" s="169"/>
      <c r="C195" s="169"/>
      <c r="D195" s="169"/>
      <c r="E195" s="169"/>
      <c r="F195" s="169"/>
      <c r="G195" s="87"/>
      <c r="H195" s="330"/>
      <c r="I195" s="330"/>
      <c r="J195" s="85"/>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330"/>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row>
    <row r="196" spans="1:96" ht="16.5" customHeight="1">
      <c r="A196" s="169"/>
      <c r="B196" s="169"/>
      <c r="C196" s="169"/>
      <c r="D196" s="169"/>
      <c r="E196" s="169"/>
      <c r="F196" s="169"/>
      <c r="G196" s="87"/>
      <c r="H196" s="330"/>
      <c r="I196" s="330"/>
      <c r="J196" s="85"/>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330"/>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row>
    <row r="197" spans="1:96" ht="16.5" customHeight="1">
      <c r="A197" s="169"/>
      <c r="B197" s="169"/>
      <c r="C197" s="169"/>
      <c r="D197" s="169"/>
      <c r="E197" s="169"/>
      <c r="F197" s="169"/>
      <c r="G197" s="87"/>
      <c r="H197" s="330"/>
      <c r="I197" s="330"/>
      <c r="J197" s="85"/>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330"/>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row>
    <row r="198" spans="1:96" ht="16.5" customHeight="1">
      <c r="A198" s="169"/>
      <c r="B198" s="169"/>
      <c r="C198" s="169"/>
      <c r="D198" s="169"/>
      <c r="E198" s="169"/>
      <c r="F198" s="169"/>
      <c r="G198" s="87"/>
      <c r="H198" s="330"/>
      <c r="I198" s="330"/>
      <c r="J198" s="85"/>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330"/>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row>
    <row r="199" spans="1:96" ht="16.5" customHeight="1">
      <c r="A199" s="169"/>
      <c r="B199" s="169"/>
      <c r="C199" s="169"/>
      <c r="D199" s="169"/>
      <c r="E199" s="169"/>
      <c r="F199" s="169"/>
      <c r="G199" s="87"/>
      <c r="H199" s="330"/>
      <c r="I199" s="330"/>
      <c r="J199" s="85"/>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330"/>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row>
    <row r="200" spans="1:96" ht="16.5" customHeight="1">
      <c r="A200" s="169"/>
      <c r="B200" s="169"/>
      <c r="C200" s="169"/>
      <c r="D200" s="169"/>
      <c r="E200" s="169"/>
      <c r="F200" s="169"/>
      <c r="G200" s="87"/>
      <c r="H200" s="330"/>
      <c r="I200" s="330"/>
      <c r="J200" s="85"/>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330"/>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row>
    <row r="201" spans="1:96" ht="16.5" customHeight="1">
      <c r="A201" s="169"/>
      <c r="B201" s="169"/>
      <c r="C201" s="169"/>
      <c r="D201" s="169"/>
      <c r="E201" s="169"/>
      <c r="F201" s="169"/>
      <c r="G201" s="87"/>
      <c r="H201" s="330"/>
      <c r="I201" s="330"/>
      <c r="J201" s="85"/>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330"/>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row>
    <row r="202" spans="1:96" ht="16.5" customHeight="1">
      <c r="A202" s="169"/>
      <c r="B202" s="169"/>
      <c r="C202" s="169"/>
      <c r="D202" s="169"/>
      <c r="E202" s="169"/>
      <c r="F202" s="169"/>
      <c r="G202" s="87"/>
      <c r="H202" s="330"/>
      <c r="I202" s="330"/>
      <c r="J202" s="85"/>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330"/>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row>
    <row r="203" spans="1:96" ht="16.5" customHeight="1">
      <c r="A203" s="169"/>
      <c r="B203" s="169"/>
      <c r="C203" s="169"/>
      <c r="D203" s="169"/>
      <c r="E203" s="169"/>
      <c r="F203" s="169"/>
      <c r="G203" s="87"/>
      <c r="H203" s="330"/>
      <c r="I203" s="330"/>
      <c r="J203" s="85"/>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330"/>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row>
    <row r="204" spans="1:96" ht="16.5" customHeight="1">
      <c r="A204" s="169"/>
      <c r="B204" s="169"/>
      <c r="C204" s="169"/>
      <c r="D204" s="169"/>
      <c r="E204" s="169"/>
      <c r="F204" s="169"/>
      <c r="G204" s="87"/>
      <c r="H204" s="330"/>
      <c r="I204" s="330"/>
      <c r="J204" s="85"/>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330"/>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row>
    <row r="205" spans="1:96" ht="16.5" customHeight="1">
      <c r="A205" s="169"/>
      <c r="B205" s="169"/>
      <c r="C205" s="169"/>
      <c r="D205" s="169"/>
      <c r="E205" s="169"/>
      <c r="F205" s="169"/>
      <c r="G205" s="87"/>
      <c r="H205" s="330"/>
      <c r="I205" s="330"/>
      <c r="J205" s="85"/>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330"/>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row>
    <row r="206" spans="1:96" ht="16.5" customHeight="1">
      <c r="A206" s="169"/>
      <c r="B206" s="169"/>
      <c r="C206" s="169"/>
      <c r="D206" s="169"/>
      <c r="E206" s="169"/>
      <c r="F206" s="169"/>
      <c r="G206" s="87"/>
      <c r="H206" s="330"/>
      <c r="I206" s="330"/>
      <c r="J206" s="85"/>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330"/>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row>
    <row r="207" spans="1:96" ht="16.5" customHeight="1">
      <c r="A207" s="169"/>
      <c r="B207" s="169"/>
      <c r="C207" s="169"/>
      <c r="D207" s="169"/>
      <c r="E207" s="169"/>
      <c r="F207" s="169"/>
      <c r="G207" s="87"/>
      <c r="H207" s="330"/>
      <c r="I207" s="330"/>
      <c r="J207" s="85"/>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330"/>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row>
    <row r="208" spans="1:96" ht="16.5" customHeight="1">
      <c r="A208" s="169"/>
      <c r="B208" s="169"/>
      <c r="C208" s="169"/>
      <c r="D208" s="169"/>
      <c r="E208" s="169"/>
      <c r="F208" s="169"/>
      <c r="G208" s="87"/>
      <c r="H208" s="330"/>
      <c r="I208" s="330"/>
      <c r="J208" s="85"/>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330"/>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row>
    <row r="209" spans="1:96" ht="16.5" customHeight="1">
      <c r="A209" s="169"/>
      <c r="B209" s="169"/>
      <c r="C209" s="169"/>
      <c r="D209" s="169"/>
      <c r="E209" s="169"/>
      <c r="F209" s="169"/>
      <c r="G209" s="87"/>
      <c r="H209" s="330"/>
      <c r="I209" s="330"/>
      <c r="J209" s="85"/>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330"/>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row>
    <row r="210" spans="1:96" ht="16.5" customHeight="1">
      <c r="A210" s="169"/>
      <c r="B210" s="169"/>
      <c r="C210" s="169"/>
      <c r="D210" s="169"/>
      <c r="E210" s="169"/>
      <c r="F210" s="169"/>
      <c r="G210" s="87"/>
      <c r="H210" s="330"/>
      <c r="I210" s="330"/>
      <c r="J210" s="85"/>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330"/>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row>
    <row r="211" spans="1:96" ht="16.5" customHeight="1">
      <c r="A211" s="169"/>
      <c r="B211" s="169"/>
      <c r="C211" s="169"/>
      <c r="D211" s="169"/>
      <c r="E211" s="169"/>
      <c r="F211" s="169"/>
      <c r="G211" s="87"/>
      <c r="H211" s="330"/>
      <c r="I211" s="330"/>
      <c r="J211" s="85"/>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330"/>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row>
    <row r="212" spans="1:96" ht="16.5" customHeight="1">
      <c r="A212" s="169"/>
      <c r="B212" s="169"/>
      <c r="C212" s="169"/>
      <c r="D212" s="169"/>
      <c r="E212" s="169"/>
      <c r="F212" s="169"/>
      <c r="G212" s="87"/>
      <c r="H212" s="330"/>
      <c r="I212" s="330"/>
      <c r="J212" s="85"/>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330"/>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row>
    <row r="213" spans="1:96" ht="16.5" customHeight="1">
      <c r="A213" s="169"/>
      <c r="B213" s="169"/>
      <c r="C213" s="169"/>
      <c r="D213" s="169"/>
      <c r="E213" s="169"/>
      <c r="F213" s="169"/>
      <c r="G213" s="87"/>
      <c r="H213" s="330"/>
      <c r="I213" s="330"/>
      <c r="J213" s="85"/>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330"/>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row>
    <row r="214" spans="1:96" ht="16.5" customHeight="1">
      <c r="A214" s="169"/>
      <c r="B214" s="169"/>
      <c r="C214" s="169"/>
      <c r="D214" s="169"/>
      <c r="E214" s="169"/>
      <c r="F214" s="169"/>
      <c r="G214" s="87"/>
      <c r="H214" s="330"/>
      <c r="I214" s="330"/>
      <c r="J214" s="85"/>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330"/>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row>
    <row r="215" spans="1:96" ht="16.5" customHeight="1">
      <c r="A215" s="169"/>
      <c r="B215" s="169"/>
      <c r="C215" s="169"/>
      <c r="D215" s="169"/>
      <c r="E215" s="169"/>
      <c r="F215" s="169"/>
      <c r="G215" s="87"/>
      <c r="H215" s="330"/>
      <c r="I215" s="330"/>
      <c r="J215" s="85"/>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330"/>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row>
    <row r="216" spans="1:96" ht="16.5" customHeight="1">
      <c r="A216" s="169"/>
      <c r="B216" s="169"/>
      <c r="C216" s="169"/>
      <c r="D216" s="169"/>
      <c r="E216" s="169"/>
      <c r="F216" s="169"/>
      <c r="G216" s="87"/>
      <c r="H216" s="330"/>
      <c r="I216" s="330"/>
      <c r="J216" s="85"/>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330"/>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row>
    <row r="217" spans="1:96" ht="16.5" customHeight="1">
      <c r="A217" s="169"/>
      <c r="B217" s="169"/>
      <c r="C217" s="169"/>
      <c r="D217" s="169"/>
      <c r="E217" s="169"/>
      <c r="F217" s="169"/>
      <c r="G217" s="87"/>
      <c r="H217" s="330"/>
      <c r="I217" s="330"/>
      <c r="J217" s="85"/>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330"/>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row>
    <row r="218" spans="1:96" ht="16.5" customHeight="1">
      <c r="A218" s="169"/>
      <c r="B218" s="169"/>
      <c r="C218" s="169"/>
      <c r="D218" s="169"/>
      <c r="E218" s="169"/>
      <c r="F218" s="169"/>
      <c r="G218" s="87"/>
      <c r="H218" s="330"/>
      <c r="I218" s="330"/>
      <c r="J218" s="85"/>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330"/>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row>
    <row r="219" spans="1:96" ht="16.5" customHeight="1">
      <c r="A219" s="169"/>
      <c r="B219" s="169"/>
      <c r="C219" s="169"/>
      <c r="D219" s="169"/>
      <c r="E219" s="169"/>
      <c r="F219" s="169"/>
      <c r="G219" s="87"/>
      <c r="H219" s="330"/>
      <c r="I219" s="330"/>
      <c r="J219" s="85"/>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330"/>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row>
    <row r="220" spans="1:96" ht="16.5" customHeight="1">
      <c r="A220" s="169"/>
      <c r="B220" s="169"/>
      <c r="C220" s="169"/>
      <c r="D220" s="169"/>
      <c r="E220" s="169"/>
      <c r="F220" s="169"/>
      <c r="G220" s="87"/>
      <c r="H220" s="330"/>
      <c r="I220" s="330"/>
      <c r="J220" s="85"/>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330"/>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row>
    <row r="221" spans="1:96" ht="16.5" customHeight="1">
      <c r="A221" s="169"/>
      <c r="B221" s="169"/>
      <c r="C221" s="169"/>
      <c r="D221" s="169"/>
      <c r="E221" s="169"/>
      <c r="F221" s="169"/>
      <c r="G221" s="87"/>
      <c r="H221" s="330"/>
      <c r="I221" s="330"/>
      <c r="J221" s="85"/>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330"/>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row>
    <row r="222" spans="1:96" ht="16.5" customHeight="1">
      <c r="A222" s="169"/>
      <c r="B222" s="169"/>
      <c r="C222" s="169"/>
      <c r="D222" s="169"/>
      <c r="E222" s="169"/>
      <c r="F222" s="169"/>
      <c r="G222" s="87"/>
      <c r="H222" s="330"/>
      <c r="I222" s="330"/>
      <c r="J222" s="85"/>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330"/>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row>
    <row r="223" spans="1:96" ht="16.5" customHeight="1">
      <c r="A223" s="169"/>
      <c r="B223" s="169"/>
      <c r="C223" s="169"/>
      <c r="D223" s="169"/>
      <c r="E223" s="169"/>
      <c r="F223" s="169"/>
      <c r="G223" s="87"/>
      <c r="H223" s="330"/>
      <c r="I223" s="330"/>
      <c r="J223" s="85"/>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330"/>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row>
    <row r="224" spans="1:96" ht="16.5" customHeight="1">
      <c r="A224" s="169"/>
      <c r="B224" s="169"/>
      <c r="C224" s="169"/>
      <c r="D224" s="169"/>
      <c r="E224" s="169"/>
      <c r="F224" s="169"/>
      <c r="G224" s="87"/>
      <c r="H224" s="330"/>
      <c r="I224" s="330"/>
      <c r="J224" s="85"/>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330"/>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row>
    <row r="225" spans="1:96" ht="16.5" customHeight="1">
      <c r="A225" s="169"/>
      <c r="B225" s="169"/>
      <c r="C225" s="169"/>
      <c r="D225" s="169"/>
      <c r="E225" s="169"/>
      <c r="F225" s="169"/>
      <c r="G225" s="87"/>
      <c r="H225" s="330"/>
      <c r="I225" s="330"/>
      <c r="J225" s="85"/>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330"/>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row>
    <row r="226" spans="1:96" ht="16.5" customHeight="1">
      <c r="A226" s="169"/>
      <c r="B226" s="169"/>
      <c r="C226" s="169"/>
      <c r="D226" s="169"/>
      <c r="E226" s="169"/>
      <c r="F226" s="169"/>
      <c r="G226" s="87"/>
      <c r="H226" s="330"/>
      <c r="I226" s="330"/>
      <c r="J226" s="85"/>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330"/>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row>
    <row r="227" spans="1:96" ht="16.5" customHeight="1">
      <c r="A227" s="169"/>
      <c r="B227" s="169"/>
      <c r="C227" s="169"/>
      <c r="D227" s="169"/>
      <c r="E227" s="169"/>
      <c r="F227" s="169"/>
      <c r="G227" s="87"/>
      <c r="H227" s="330"/>
      <c r="I227" s="330"/>
      <c r="J227" s="85"/>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330"/>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row>
    <row r="228" spans="1:96" ht="16.5" customHeight="1">
      <c r="A228" s="169"/>
      <c r="B228" s="169"/>
      <c r="C228" s="169"/>
      <c r="D228" s="169"/>
      <c r="E228" s="169"/>
      <c r="F228" s="169"/>
      <c r="G228" s="87"/>
      <c r="H228" s="330"/>
      <c r="I228" s="330"/>
      <c r="J228" s="85"/>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330"/>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row>
    <row r="229" spans="1:96" ht="16.5" customHeight="1">
      <c r="A229" s="169"/>
      <c r="B229" s="169"/>
      <c r="C229" s="169"/>
      <c r="D229" s="169"/>
      <c r="E229" s="169"/>
      <c r="F229" s="169"/>
      <c r="G229" s="87"/>
      <c r="H229" s="330"/>
      <c r="I229" s="330"/>
      <c r="J229" s="85"/>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330"/>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row>
    <row r="230" spans="1:96" ht="16.5" customHeight="1">
      <c r="A230" s="169"/>
      <c r="B230" s="169"/>
      <c r="C230" s="169"/>
      <c r="D230" s="169"/>
      <c r="E230" s="169"/>
      <c r="F230" s="169"/>
      <c r="G230" s="87"/>
      <c r="H230" s="330"/>
      <c r="I230" s="330"/>
      <c r="J230" s="85"/>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330"/>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row>
    <row r="231" spans="1:96" ht="16.5" customHeight="1">
      <c r="A231" s="169"/>
      <c r="B231" s="169"/>
      <c r="C231" s="169"/>
      <c r="D231" s="169"/>
      <c r="E231" s="169"/>
      <c r="F231" s="169"/>
      <c r="G231" s="87"/>
      <c r="H231" s="330"/>
      <c r="I231" s="330"/>
      <c r="J231" s="85"/>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330"/>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row>
    <row r="232" spans="1:96" ht="16.5" customHeight="1">
      <c r="A232" s="169"/>
      <c r="B232" s="169"/>
      <c r="C232" s="169"/>
      <c r="D232" s="169"/>
      <c r="E232" s="169"/>
      <c r="F232" s="169"/>
      <c r="G232" s="87"/>
      <c r="H232" s="330"/>
      <c r="I232" s="330"/>
      <c r="J232" s="85"/>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330"/>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row>
    <row r="233" spans="1:96" ht="16.5" customHeight="1">
      <c r="A233" s="169"/>
      <c r="B233" s="169"/>
      <c r="C233" s="169"/>
      <c r="D233" s="169"/>
      <c r="E233" s="169"/>
      <c r="F233" s="169"/>
      <c r="G233" s="87"/>
      <c r="H233" s="330"/>
      <c r="I233" s="330"/>
      <c r="J233" s="85"/>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330"/>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row>
    <row r="234" spans="1:96" ht="16.5" customHeight="1">
      <c r="A234" s="169"/>
      <c r="B234" s="169"/>
      <c r="C234" s="169"/>
      <c r="D234" s="169"/>
      <c r="E234" s="169"/>
      <c r="F234" s="169"/>
      <c r="G234" s="87"/>
      <c r="H234" s="330"/>
      <c r="I234" s="330"/>
      <c r="J234" s="85"/>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330"/>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row>
    <row r="235" spans="1:96" ht="16.5" customHeight="1">
      <c r="A235" s="169"/>
      <c r="B235" s="169"/>
      <c r="C235" s="169"/>
      <c r="D235" s="169"/>
      <c r="E235" s="169"/>
      <c r="F235" s="169"/>
      <c r="G235" s="87"/>
      <c r="H235" s="330"/>
      <c r="I235" s="330"/>
      <c r="J235" s="85"/>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330"/>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row>
    <row r="236" spans="1:96" ht="16.5" customHeight="1">
      <c r="A236" s="169"/>
      <c r="B236" s="169"/>
      <c r="C236" s="169"/>
      <c r="D236" s="169"/>
      <c r="E236" s="169"/>
      <c r="F236" s="169"/>
      <c r="G236" s="87"/>
      <c r="H236" s="330"/>
      <c r="I236" s="330"/>
      <c r="J236" s="85"/>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330"/>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row>
    <row r="237" spans="1:96" ht="16.5" customHeight="1">
      <c r="A237" s="169"/>
      <c r="B237" s="169"/>
      <c r="C237" s="169"/>
      <c r="D237" s="169"/>
      <c r="E237" s="169"/>
      <c r="F237" s="169"/>
      <c r="G237" s="87"/>
      <c r="H237" s="330"/>
      <c r="I237" s="330"/>
      <c r="J237" s="85"/>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330"/>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row>
    <row r="238" spans="1:96" ht="16.5" customHeight="1">
      <c r="A238" s="169"/>
      <c r="B238" s="169"/>
      <c r="C238" s="169"/>
      <c r="D238" s="169"/>
      <c r="E238" s="169"/>
      <c r="F238" s="169"/>
      <c r="G238" s="87"/>
      <c r="H238" s="330"/>
      <c r="I238" s="330"/>
      <c r="J238" s="85"/>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330"/>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row>
    <row r="239" spans="1:96" ht="16.5" customHeight="1">
      <c r="A239" s="169"/>
      <c r="B239" s="169"/>
      <c r="C239" s="169"/>
      <c r="D239" s="169"/>
      <c r="E239" s="169"/>
      <c r="F239" s="169"/>
      <c r="G239" s="87"/>
      <c r="H239" s="330"/>
      <c r="I239" s="330"/>
      <c r="J239" s="85"/>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330"/>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row>
    <row r="240" spans="1:96" ht="16.5" customHeight="1">
      <c r="A240" s="169"/>
      <c r="B240" s="169"/>
      <c r="C240" s="169"/>
      <c r="D240" s="169"/>
      <c r="E240" s="169"/>
      <c r="F240" s="169"/>
      <c r="G240" s="87"/>
      <c r="H240" s="330"/>
      <c r="I240" s="330"/>
      <c r="J240" s="85"/>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330"/>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row>
    <row r="241" spans="1:96" ht="16.5" customHeight="1">
      <c r="A241" s="169"/>
      <c r="B241" s="169"/>
      <c r="C241" s="169"/>
      <c r="D241" s="169"/>
      <c r="E241" s="169"/>
      <c r="F241" s="169"/>
      <c r="G241" s="87"/>
      <c r="H241" s="330"/>
      <c r="I241" s="330"/>
      <c r="J241" s="85"/>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330"/>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row>
    <row r="242" spans="1:96" ht="16.5" customHeight="1">
      <c r="A242" s="169"/>
      <c r="B242" s="169"/>
      <c r="C242" s="169"/>
      <c r="D242" s="169"/>
      <c r="E242" s="169"/>
      <c r="F242" s="169"/>
      <c r="G242" s="87"/>
      <c r="H242" s="330"/>
      <c r="I242" s="330"/>
      <c r="J242" s="85"/>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330"/>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row>
    <row r="243" spans="1:96" ht="16.5" customHeight="1">
      <c r="A243" s="169"/>
      <c r="B243" s="169"/>
      <c r="C243" s="169"/>
      <c r="D243" s="169"/>
      <c r="E243" s="169"/>
      <c r="F243" s="169"/>
      <c r="G243" s="87"/>
      <c r="H243" s="330"/>
      <c r="I243" s="330"/>
      <c r="J243" s="85"/>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330"/>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row>
    <row r="244" spans="1:96" ht="16.5" customHeight="1">
      <c r="A244" s="169"/>
      <c r="B244" s="169"/>
      <c r="C244" s="169"/>
      <c r="D244" s="169"/>
      <c r="E244" s="169"/>
      <c r="F244" s="169"/>
      <c r="G244" s="87"/>
      <c r="H244" s="330"/>
      <c r="I244" s="330"/>
      <c r="J244" s="85"/>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330"/>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row>
    <row r="245" spans="1:96" ht="16.5" customHeight="1">
      <c r="A245" s="169"/>
      <c r="B245" s="169"/>
      <c r="C245" s="169"/>
      <c r="D245" s="169"/>
      <c r="E245" s="169"/>
      <c r="F245" s="169"/>
      <c r="G245" s="87"/>
      <c r="H245" s="330"/>
      <c r="I245" s="330"/>
      <c r="J245" s="85"/>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330"/>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row>
    <row r="246" spans="1:96" ht="16.5" customHeight="1">
      <c r="A246" s="169"/>
      <c r="B246" s="169"/>
      <c r="C246" s="169"/>
      <c r="D246" s="169"/>
      <c r="E246" s="169"/>
      <c r="F246" s="169"/>
      <c r="G246" s="87"/>
      <c r="H246" s="330"/>
      <c r="I246" s="330"/>
      <c r="J246" s="85"/>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330"/>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row>
    <row r="247" spans="1:96" ht="16.5" customHeight="1">
      <c r="A247" s="169"/>
      <c r="B247" s="169"/>
      <c r="C247" s="169"/>
      <c r="D247" s="169"/>
      <c r="E247" s="169"/>
      <c r="F247" s="169"/>
      <c r="G247" s="87"/>
      <c r="H247" s="330"/>
      <c r="I247" s="330"/>
      <c r="J247" s="85"/>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330"/>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row>
    <row r="248" spans="1:96" ht="16.5" customHeight="1">
      <c r="A248" s="169"/>
      <c r="B248" s="169"/>
      <c r="C248" s="169"/>
      <c r="D248" s="169"/>
      <c r="E248" s="169"/>
      <c r="F248" s="169"/>
      <c r="G248" s="87"/>
      <c r="H248" s="330"/>
      <c r="I248" s="330"/>
      <c r="J248" s="85"/>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330"/>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row>
    <row r="249" spans="1:96" ht="16.5" customHeight="1">
      <c r="A249" s="169"/>
      <c r="B249" s="169"/>
      <c r="C249" s="169"/>
      <c r="D249" s="169"/>
      <c r="E249" s="169"/>
      <c r="F249" s="169"/>
      <c r="G249" s="87"/>
      <c r="H249" s="330"/>
      <c r="I249" s="330"/>
      <c r="J249" s="85"/>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330"/>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row>
    <row r="250" spans="1:96" ht="16.5" customHeight="1">
      <c r="A250" s="169"/>
      <c r="B250" s="169"/>
      <c r="C250" s="169"/>
      <c r="D250" s="169"/>
      <c r="E250" s="169"/>
      <c r="F250" s="169"/>
      <c r="G250" s="87"/>
      <c r="H250" s="330"/>
      <c r="I250" s="330"/>
      <c r="J250" s="85"/>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330"/>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row>
    <row r="251" spans="1:96" ht="16.5" customHeight="1">
      <c r="A251" s="169"/>
      <c r="B251" s="169"/>
      <c r="C251" s="169"/>
      <c r="D251" s="169"/>
      <c r="E251" s="169"/>
      <c r="F251" s="169"/>
      <c r="G251" s="87"/>
      <c r="H251" s="330"/>
      <c r="I251" s="330"/>
      <c r="J251" s="85"/>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330"/>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row>
    <row r="252" spans="1:96" ht="16.5" customHeight="1">
      <c r="A252" s="169"/>
      <c r="B252" s="169"/>
      <c r="C252" s="169"/>
      <c r="D252" s="169"/>
      <c r="E252" s="169"/>
      <c r="F252" s="169"/>
      <c r="G252" s="87"/>
      <c r="H252" s="330"/>
      <c r="I252" s="330"/>
      <c r="J252" s="85"/>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330"/>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row>
    <row r="253" spans="1:96" ht="16.5" customHeight="1">
      <c r="A253" s="169"/>
      <c r="B253" s="169"/>
      <c r="C253" s="169"/>
      <c r="D253" s="169"/>
      <c r="E253" s="169"/>
      <c r="F253" s="169"/>
      <c r="G253" s="87"/>
      <c r="H253" s="330"/>
      <c r="I253" s="330"/>
      <c r="J253" s="85"/>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330"/>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row>
    <row r="254" spans="1:96" ht="16.5" customHeight="1">
      <c r="A254" s="169"/>
      <c r="B254" s="169"/>
      <c r="C254" s="169"/>
      <c r="D254" s="169"/>
      <c r="E254" s="169"/>
      <c r="F254" s="169"/>
      <c r="G254" s="87"/>
      <c r="H254" s="330"/>
      <c r="I254" s="330"/>
      <c r="J254" s="85"/>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330"/>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row>
    <row r="255" spans="1:96" ht="16.5" customHeight="1">
      <c r="A255" s="169"/>
      <c r="B255" s="169"/>
      <c r="C255" s="169"/>
      <c r="D255" s="169"/>
      <c r="E255" s="169"/>
      <c r="F255" s="169"/>
      <c r="G255" s="87"/>
      <c r="H255" s="330"/>
      <c r="I255" s="330"/>
      <c r="J255" s="85"/>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330"/>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row>
    <row r="256" spans="1:96" ht="16.5" customHeight="1">
      <c r="A256" s="169"/>
      <c r="B256" s="169"/>
      <c r="C256" s="169"/>
      <c r="D256" s="169"/>
      <c r="E256" s="169"/>
      <c r="F256" s="169"/>
      <c r="G256" s="87"/>
      <c r="H256" s="330"/>
      <c r="I256" s="330"/>
      <c r="J256" s="85"/>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330"/>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row>
    <row r="257" spans="1:96" ht="16.5" customHeight="1">
      <c r="A257" s="169"/>
      <c r="B257" s="169"/>
      <c r="C257" s="169"/>
      <c r="D257" s="169"/>
      <c r="E257" s="169"/>
      <c r="F257" s="169"/>
      <c r="G257" s="87"/>
      <c r="H257" s="330"/>
      <c r="I257" s="330"/>
      <c r="J257" s="85"/>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330"/>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row>
    <row r="258" spans="1:96" ht="16.5" customHeight="1">
      <c r="A258" s="169"/>
      <c r="B258" s="169"/>
      <c r="C258" s="169"/>
      <c r="D258" s="169"/>
      <c r="E258" s="169"/>
      <c r="F258" s="169"/>
      <c r="G258" s="87"/>
      <c r="H258" s="330"/>
      <c r="I258" s="330"/>
      <c r="J258" s="85"/>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330"/>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row>
    <row r="259" spans="1:96" ht="16.5" customHeight="1">
      <c r="A259" s="169"/>
      <c r="B259" s="169"/>
      <c r="C259" s="169"/>
      <c r="D259" s="169"/>
      <c r="E259" s="169"/>
      <c r="F259" s="169"/>
      <c r="G259" s="87"/>
      <c r="H259" s="330"/>
      <c r="I259" s="330"/>
      <c r="J259" s="85"/>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330"/>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row>
    <row r="260" spans="1:96" ht="16.5" customHeight="1">
      <c r="A260" s="169"/>
      <c r="B260" s="169"/>
      <c r="C260" s="169"/>
      <c r="D260" s="169"/>
      <c r="E260" s="169"/>
      <c r="F260" s="169"/>
      <c r="G260" s="87"/>
      <c r="H260" s="330"/>
      <c r="I260" s="330"/>
      <c r="J260" s="85"/>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330"/>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row>
    <row r="261" spans="1:96" ht="16.5" customHeight="1">
      <c r="A261" s="169"/>
      <c r="B261" s="169"/>
      <c r="C261" s="169"/>
      <c r="D261" s="169"/>
      <c r="E261" s="169"/>
      <c r="F261" s="169"/>
      <c r="G261" s="87"/>
      <c r="H261" s="330"/>
      <c r="I261" s="330"/>
      <c r="J261" s="85"/>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330"/>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row>
    <row r="262" spans="1:96" ht="16.5" customHeight="1">
      <c r="A262" s="169"/>
      <c r="B262" s="169"/>
      <c r="C262" s="169"/>
      <c r="D262" s="169"/>
      <c r="E262" s="169"/>
      <c r="F262" s="169"/>
      <c r="G262" s="87"/>
      <c r="H262" s="330"/>
      <c r="I262" s="330"/>
      <c r="J262" s="85"/>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330"/>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row>
    <row r="263" spans="1:96" ht="16.5" customHeight="1">
      <c r="A263" s="169"/>
      <c r="B263" s="169"/>
      <c r="C263" s="169"/>
      <c r="D263" s="169"/>
      <c r="E263" s="169"/>
      <c r="F263" s="169"/>
      <c r="G263" s="87"/>
      <c r="H263" s="330"/>
      <c r="I263" s="330"/>
      <c r="J263" s="85"/>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330"/>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row>
    <row r="264" spans="1:96" ht="16.5" customHeight="1">
      <c r="A264" s="169"/>
      <c r="B264" s="169"/>
      <c r="C264" s="169"/>
      <c r="D264" s="169"/>
      <c r="E264" s="169"/>
      <c r="F264" s="169"/>
      <c r="G264" s="87"/>
      <c r="H264" s="330"/>
      <c r="I264" s="330"/>
      <c r="J264" s="85"/>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330"/>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row>
    <row r="265" spans="1:96" ht="16.5" customHeight="1">
      <c r="A265" s="169"/>
      <c r="B265" s="169"/>
      <c r="C265" s="169"/>
      <c r="D265" s="169"/>
      <c r="E265" s="169"/>
      <c r="F265" s="169"/>
      <c r="G265" s="87"/>
      <c r="H265" s="330"/>
      <c r="I265" s="330"/>
      <c r="J265" s="85"/>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330"/>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row>
    <row r="266" spans="1:96" ht="16.5" customHeight="1">
      <c r="A266" s="169"/>
      <c r="B266" s="169"/>
      <c r="C266" s="169"/>
      <c r="D266" s="169"/>
      <c r="E266" s="169"/>
      <c r="F266" s="169"/>
      <c r="G266" s="87"/>
      <c r="H266" s="330"/>
      <c r="I266" s="330"/>
      <c r="J266" s="85"/>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330"/>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row>
    <row r="267" spans="1:96" ht="16.5" customHeight="1">
      <c r="A267" s="169"/>
      <c r="B267" s="169"/>
      <c r="C267" s="169"/>
      <c r="D267" s="169"/>
      <c r="E267" s="169"/>
      <c r="F267" s="169"/>
      <c r="G267" s="87"/>
      <c r="H267" s="330"/>
      <c r="I267" s="330"/>
      <c r="J267" s="85"/>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330"/>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row>
    <row r="268" spans="1:96" ht="16.5" customHeight="1">
      <c r="A268" s="169"/>
      <c r="B268" s="169"/>
      <c r="C268" s="169"/>
      <c r="D268" s="169"/>
      <c r="E268" s="169"/>
      <c r="F268" s="169"/>
      <c r="G268" s="87"/>
      <c r="H268" s="330"/>
      <c r="I268" s="330"/>
      <c r="J268" s="85"/>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330"/>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row>
    <row r="269" spans="1:96" ht="16.5" customHeight="1">
      <c r="A269" s="169"/>
      <c r="B269" s="169"/>
      <c r="C269" s="169"/>
      <c r="D269" s="169"/>
      <c r="E269" s="169"/>
      <c r="F269" s="169"/>
      <c r="G269" s="87"/>
      <c r="H269" s="330"/>
      <c r="I269" s="330"/>
      <c r="J269" s="85"/>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330"/>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row>
    <row r="270" spans="1:96" ht="16.5" customHeight="1">
      <c r="A270" s="169"/>
      <c r="B270" s="169"/>
      <c r="C270" s="169"/>
      <c r="D270" s="169"/>
      <c r="E270" s="169"/>
      <c r="F270" s="169"/>
      <c r="G270" s="87"/>
      <c r="H270" s="330"/>
      <c r="I270" s="330"/>
      <c r="J270" s="85"/>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330"/>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row>
    <row r="271" spans="1:96" ht="16.5" customHeight="1">
      <c r="A271" s="169"/>
      <c r="B271" s="169"/>
      <c r="C271" s="169"/>
      <c r="D271" s="169"/>
      <c r="E271" s="169"/>
      <c r="F271" s="169"/>
      <c r="G271" s="87"/>
      <c r="H271" s="330"/>
      <c r="I271" s="330"/>
      <c r="J271" s="85"/>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330"/>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row>
    <row r="272" spans="1:96" ht="16.5" customHeight="1">
      <c r="A272" s="169"/>
      <c r="B272" s="169"/>
      <c r="C272" s="169"/>
      <c r="D272" s="169"/>
      <c r="E272" s="169"/>
      <c r="F272" s="169"/>
      <c r="G272" s="87"/>
      <c r="H272" s="330"/>
      <c r="I272" s="330"/>
      <c r="J272" s="85"/>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330"/>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row>
    <row r="273" spans="1:96" ht="16.5" customHeight="1">
      <c r="A273" s="169"/>
      <c r="B273" s="169"/>
      <c r="C273" s="169"/>
      <c r="D273" s="169"/>
      <c r="E273" s="169"/>
      <c r="F273" s="169"/>
      <c r="G273" s="87"/>
      <c r="H273" s="330"/>
      <c r="I273" s="330"/>
      <c r="J273" s="85"/>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330"/>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row>
    <row r="274" spans="1:96" ht="16.5" customHeight="1">
      <c r="A274" s="169"/>
      <c r="B274" s="169"/>
      <c r="C274" s="169"/>
      <c r="D274" s="169"/>
      <c r="E274" s="169"/>
      <c r="F274" s="169"/>
      <c r="G274" s="87"/>
      <c r="H274" s="330"/>
      <c r="I274" s="330"/>
      <c r="J274" s="85"/>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330"/>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row>
    <row r="275" spans="1:96" ht="16.5" customHeight="1">
      <c r="A275" s="169"/>
      <c r="B275" s="169"/>
      <c r="C275" s="169"/>
      <c r="D275" s="169"/>
      <c r="E275" s="169"/>
      <c r="F275" s="169"/>
      <c r="G275" s="87"/>
      <c r="H275" s="330"/>
      <c r="I275" s="330"/>
      <c r="J275" s="85"/>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330"/>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row>
    <row r="276" spans="1:96" ht="16.5" customHeight="1">
      <c r="A276" s="169"/>
      <c r="B276" s="169"/>
      <c r="C276" s="169"/>
      <c r="D276" s="169"/>
      <c r="E276" s="169"/>
      <c r="F276" s="169"/>
      <c r="G276" s="87"/>
      <c r="H276" s="330"/>
      <c r="I276" s="330"/>
      <c r="J276" s="85"/>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330"/>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row>
    <row r="277" spans="1:96" ht="16.5" customHeight="1">
      <c r="A277" s="169"/>
      <c r="B277" s="169"/>
      <c r="C277" s="169"/>
      <c r="D277" s="169"/>
      <c r="E277" s="169"/>
      <c r="F277" s="169"/>
      <c r="G277" s="87"/>
      <c r="H277" s="330"/>
      <c r="I277" s="330"/>
      <c r="J277" s="85"/>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330"/>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row>
    <row r="278" spans="1:96" ht="16.5" customHeight="1">
      <c r="A278" s="169"/>
      <c r="B278" s="169"/>
      <c r="C278" s="169"/>
      <c r="D278" s="169"/>
      <c r="E278" s="169"/>
      <c r="F278" s="169"/>
      <c r="G278" s="87"/>
      <c r="H278" s="330"/>
      <c r="I278" s="330"/>
      <c r="J278" s="85"/>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330"/>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row>
    <row r="279" spans="1:96" ht="16.5" customHeight="1">
      <c r="A279" s="169"/>
      <c r="B279" s="169"/>
      <c r="C279" s="169"/>
      <c r="D279" s="169"/>
      <c r="E279" s="169"/>
      <c r="F279" s="169"/>
      <c r="G279" s="87"/>
      <c r="H279" s="330"/>
      <c r="I279" s="330"/>
      <c r="J279" s="85"/>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330"/>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row>
    <row r="280" spans="1:96" ht="16.5" customHeight="1">
      <c r="A280" s="169"/>
      <c r="B280" s="169"/>
      <c r="C280" s="169"/>
      <c r="D280" s="169"/>
      <c r="E280" s="169"/>
      <c r="F280" s="169"/>
      <c r="G280" s="87"/>
      <c r="H280" s="330"/>
      <c r="I280" s="330"/>
      <c r="J280" s="85"/>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330"/>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row>
    <row r="281" spans="1:96" ht="16.5" customHeight="1">
      <c r="A281" s="169"/>
      <c r="B281" s="169"/>
      <c r="C281" s="169"/>
      <c r="D281" s="169"/>
      <c r="E281" s="169"/>
      <c r="F281" s="169"/>
      <c r="G281" s="87"/>
      <c r="H281" s="330"/>
      <c r="I281" s="330"/>
      <c r="J281" s="85"/>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330"/>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row>
    <row r="282" spans="1:96" ht="16.5" customHeight="1">
      <c r="A282" s="169"/>
      <c r="B282" s="169"/>
      <c r="C282" s="169"/>
      <c r="D282" s="169"/>
      <c r="E282" s="169"/>
      <c r="F282" s="169"/>
      <c r="G282" s="87"/>
      <c r="H282" s="330"/>
      <c r="I282" s="330"/>
      <c r="J282" s="85"/>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330"/>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row>
    <row r="283" spans="1:96" ht="16.5" customHeight="1">
      <c r="A283" s="169"/>
      <c r="B283" s="169"/>
      <c r="C283" s="169"/>
      <c r="D283" s="169"/>
      <c r="E283" s="169"/>
      <c r="F283" s="169"/>
      <c r="G283" s="87"/>
      <c r="H283" s="330"/>
      <c r="I283" s="330"/>
      <c r="J283" s="85"/>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330"/>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row>
    <row r="284" spans="1:96" ht="16.5" customHeight="1">
      <c r="A284" s="169"/>
      <c r="B284" s="169"/>
      <c r="C284" s="169"/>
      <c r="D284" s="169"/>
      <c r="E284" s="169"/>
      <c r="F284" s="169"/>
      <c r="G284" s="87"/>
      <c r="H284" s="330"/>
      <c r="I284" s="330"/>
      <c r="J284" s="85"/>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330"/>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row>
    <row r="285" spans="1:96" ht="16.5" customHeight="1">
      <c r="A285" s="169"/>
      <c r="B285" s="169"/>
      <c r="C285" s="169"/>
      <c r="D285" s="169"/>
      <c r="E285" s="169"/>
      <c r="F285" s="169"/>
      <c r="G285" s="87"/>
      <c r="H285" s="330"/>
      <c r="I285" s="330"/>
      <c r="J285" s="85"/>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330"/>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row>
    <row r="286" spans="1:96" ht="16.5" customHeight="1">
      <c r="A286" s="169"/>
      <c r="B286" s="169"/>
      <c r="C286" s="169"/>
      <c r="D286" s="169"/>
      <c r="E286" s="169"/>
      <c r="F286" s="169"/>
      <c r="G286" s="87"/>
      <c r="H286" s="330"/>
      <c r="I286" s="330"/>
      <c r="J286" s="85"/>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330"/>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row>
    <row r="287" spans="1:96" ht="16.5" customHeight="1">
      <c r="A287" s="169"/>
      <c r="B287" s="169"/>
      <c r="C287" s="169"/>
      <c r="D287" s="169"/>
      <c r="E287" s="169"/>
      <c r="F287" s="169"/>
      <c r="G287" s="87"/>
      <c r="H287" s="330"/>
      <c r="I287" s="330"/>
      <c r="J287" s="85"/>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330"/>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c r="CO287" s="87"/>
      <c r="CP287" s="87"/>
      <c r="CQ287" s="87"/>
      <c r="CR287" s="87"/>
    </row>
    <row r="288" spans="1:96" ht="16.5" customHeight="1">
      <c r="A288" s="169"/>
      <c r="B288" s="169"/>
      <c r="C288" s="169"/>
      <c r="D288" s="169"/>
      <c r="E288" s="169"/>
      <c r="F288" s="169"/>
      <c r="G288" s="87"/>
      <c r="H288" s="330"/>
      <c r="I288" s="330"/>
      <c r="J288" s="85"/>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330"/>
      <c r="BQ288" s="87"/>
      <c r="BR288" s="87"/>
      <c r="BS288" s="87"/>
      <c r="BT288" s="87"/>
      <c r="BU288" s="87"/>
      <c r="BV288" s="87"/>
      <c r="BW288" s="87"/>
      <c r="BX288" s="87"/>
      <c r="BY288" s="87"/>
      <c r="BZ288" s="87"/>
      <c r="CA288" s="87"/>
      <c r="CB288" s="87"/>
      <c r="CC288" s="87"/>
      <c r="CD288" s="87"/>
      <c r="CE288" s="87"/>
      <c r="CF288" s="87"/>
      <c r="CG288" s="87"/>
      <c r="CH288" s="87"/>
      <c r="CI288" s="87"/>
      <c r="CJ288" s="87"/>
      <c r="CK288" s="87"/>
      <c r="CL288" s="87"/>
      <c r="CM288" s="87"/>
      <c r="CN288" s="87"/>
      <c r="CO288" s="87"/>
      <c r="CP288" s="87"/>
      <c r="CQ288" s="87"/>
      <c r="CR288" s="87"/>
    </row>
    <row r="289" spans="1:96" ht="16.5" customHeight="1">
      <c r="A289" s="169"/>
      <c r="B289" s="169"/>
      <c r="C289" s="169"/>
      <c r="D289" s="169"/>
      <c r="E289" s="169"/>
      <c r="F289" s="169"/>
      <c r="G289" s="87"/>
      <c r="H289" s="330"/>
      <c r="I289" s="330"/>
      <c r="J289" s="85"/>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330"/>
      <c r="BQ289" s="87"/>
      <c r="BR289" s="87"/>
      <c r="BS289" s="87"/>
      <c r="BT289" s="87"/>
      <c r="BU289" s="87"/>
      <c r="BV289" s="87"/>
      <c r="BW289" s="87"/>
      <c r="BX289" s="87"/>
      <c r="BY289" s="87"/>
      <c r="BZ289" s="87"/>
      <c r="CA289" s="87"/>
      <c r="CB289" s="87"/>
      <c r="CC289" s="87"/>
      <c r="CD289" s="87"/>
      <c r="CE289" s="87"/>
      <c r="CF289" s="87"/>
      <c r="CG289" s="87"/>
      <c r="CH289" s="87"/>
      <c r="CI289" s="87"/>
      <c r="CJ289" s="87"/>
      <c r="CK289" s="87"/>
      <c r="CL289" s="87"/>
      <c r="CM289" s="87"/>
      <c r="CN289" s="87"/>
      <c r="CO289" s="87"/>
      <c r="CP289" s="87"/>
      <c r="CQ289" s="87"/>
      <c r="CR289" s="87"/>
    </row>
    <row r="290" spans="1:96" ht="16.5" customHeight="1">
      <c r="A290" s="169"/>
      <c r="B290" s="169"/>
      <c r="C290" s="169"/>
      <c r="D290" s="169"/>
      <c r="E290" s="169"/>
      <c r="F290" s="169"/>
      <c r="G290" s="87"/>
      <c r="H290" s="330"/>
      <c r="I290" s="330"/>
      <c r="J290" s="85"/>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330"/>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c r="CR290" s="87"/>
    </row>
    <row r="291" spans="1:96" ht="16.5" customHeight="1">
      <c r="A291" s="169"/>
      <c r="B291" s="169"/>
      <c r="C291" s="169"/>
      <c r="D291" s="169"/>
      <c r="E291" s="169"/>
      <c r="F291" s="169"/>
      <c r="G291" s="87"/>
      <c r="H291" s="330"/>
      <c r="I291" s="330"/>
      <c r="J291" s="85"/>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330"/>
      <c r="BQ291" s="87"/>
      <c r="BR291" s="87"/>
      <c r="BS291" s="87"/>
      <c r="BT291" s="87"/>
      <c r="BU291" s="87"/>
      <c r="BV291" s="87"/>
      <c r="BW291" s="87"/>
      <c r="BX291" s="87"/>
      <c r="BY291" s="87"/>
      <c r="BZ291" s="87"/>
      <c r="CA291" s="87"/>
      <c r="CB291" s="87"/>
      <c r="CC291" s="87"/>
      <c r="CD291" s="87"/>
      <c r="CE291" s="87"/>
      <c r="CF291" s="87"/>
      <c r="CG291" s="87"/>
      <c r="CH291" s="87"/>
      <c r="CI291" s="87"/>
      <c r="CJ291" s="87"/>
      <c r="CK291" s="87"/>
      <c r="CL291" s="87"/>
      <c r="CM291" s="87"/>
      <c r="CN291" s="87"/>
      <c r="CO291" s="87"/>
      <c r="CP291" s="87"/>
      <c r="CQ291" s="87"/>
      <c r="CR291" s="87"/>
    </row>
    <row r="292" spans="1:96" ht="16.5" customHeight="1">
      <c r="A292" s="169"/>
      <c r="B292" s="169"/>
      <c r="C292" s="169"/>
      <c r="D292" s="169"/>
      <c r="E292" s="169"/>
      <c r="F292" s="169"/>
      <c r="G292" s="87"/>
      <c r="H292" s="330"/>
      <c r="I292" s="330"/>
      <c r="J292" s="85"/>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330"/>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c r="CO292" s="87"/>
      <c r="CP292" s="87"/>
      <c r="CQ292" s="87"/>
      <c r="CR292" s="87"/>
    </row>
    <row r="293" spans="1:96" ht="16.5" customHeight="1">
      <c r="A293" s="169"/>
      <c r="B293" s="169"/>
      <c r="C293" s="169"/>
      <c r="D293" s="169"/>
      <c r="E293" s="169"/>
      <c r="F293" s="169"/>
      <c r="G293" s="87"/>
      <c r="H293" s="330"/>
      <c r="I293" s="330"/>
      <c r="J293" s="85"/>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330"/>
      <c r="BQ293" s="87"/>
      <c r="BR293" s="87"/>
      <c r="BS293" s="87"/>
      <c r="BT293" s="87"/>
      <c r="BU293" s="87"/>
      <c r="BV293" s="87"/>
      <c r="BW293" s="87"/>
      <c r="BX293" s="87"/>
      <c r="BY293" s="87"/>
      <c r="BZ293" s="87"/>
      <c r="CA293" s="87"/>
      <c r="CB293" s="87"/>
      <c r="CC293" s="87"/>
      <c r="CD293" s="87"/>
      <c r="CE293" s="87"/>
      <c r="CF293" s="87"/>
      <c r="CG293" s="87"/>
      <c r="CH293" s="87"/>
      <c r="CI293" s="87"/>
      <c r="CJ293" s="87"/>
      <c r="CK293" s="87"/>
      <c r="CL293" s="87"/>
      <c r="CM293" s="87"/>
      <c r="CN293" s="87"/>
      <c r="CO293" s="87"/>
      <c r="CP293" s="87"/>
      <c r="CQ293" s="87"/>
      <c r="CR293" s="87"/>
    </row>
    <row r="294" spans="1:96" ht="16.5" customHeight="1">
      <c r="A294" s="169"/>
      <c r="B294" s="169"/>
      <c r="C294" s="169"/>
      <c r="D294" s="169"/>
      <c r="E294" s="169"/>
      <c r="F294" s="169"/>
      <c r="G294" s="87"/>
      <c r="H294" s="330"/>
      <c r="I294" s="330"/>
      <c r="J294" s="85"/>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330"/>
      <c r="BQ294" s="87"/>
      <c r="BR294" s="87"/>
      <c r="BS294" s="87"/>
      <c r="BT294" s="87"/>
      <c r="BU294" s="87"/>
      <c r="BV294" s="87"/>
      <c r="BW294" s="87"/>
      <c r="BX294" s="87"/>
      <c r="BY294" s="87"/>
      <c r="BZ294" s="87"/>
      <c r="CA294" s="87"/>
      <c r="CB294" s="87"/>
      <c r="CC294" s="87"/>
      <c r="CD294" s="87"/>
      <c r="CE294" s="87"/>
      <c r="CF294" s="87"/>
      <c r="CG294" s="87"/>
      <c r="CH294" s="87"/>
      <c r="CI294" s="87"/>
      <c r="CJ294" s="87"/>
      <c r="CK294" s="87"/>
      <c r="CL294" s="87"/>
      <c r="CM294" s="87"/>
      <c r="CN294" s="87"/>
      <c r="CO294" s="87"/>
      <c r="CP294" s="87"/>
      <c r="CQ294" s="87"/>
      <c r="CR294" s="87"/>
    </row>
    <row r="295" spans="1:96" ht="16.5" customHeight="1">
      <c r="A295" s="169"/>
      <c r="B295" s="169"/>
      <c r="C295" s="169"/>
      <c r="D295" s="169"/>
      <c r="E295" s="169"/>
      <c r="F295" s="169"/>
      <c r="G295" s="87"/>
      <c r="H295" s="330"/>
      <c r="I295" s="330"/>
      <c r="J295" s="85"/>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330"/>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c r="CO295" s="87"/>
      <c r="CP295" s="87"/>
      <c r="CQ295" s="87"/>
      <c r="CR295" s="87"/>
    </row>
    <row r="296" spans="1:96" ht="16.5" customHeight="1">
      <c r="A296" s="169"/>
      <c r="B296" s="169"/>
      <c r="C296" s="169"/>
      <c r="D296" s="169"/>
      <c r="E296" s="169"/>
      <c r="F296" s="169"/>
      <c r="G296" s="87"/>
      <c r="H296" s="330"/>
      <c r="I296" s="330"/>
      <c r="J296" s="85"/>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330"/>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c r="CR296" s="87"/>
    </row>
    <row r="297" spans="1:96" ht="16.5" customHeight="1">
      <c r="A297" s="169"/>
      <c r="B297" s="169"/>
      <c r="C297" s="169"/>
      <c r="D297" s="169"/>
      <c r="E297" s="169"/>
      <c r="F297" s="169"/>
      <c r="G297" s="87"/>
      <c r="H297" s="330"/>
      <c r="I297" s="330"/>
      <c r="J297" s="85"/>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330"/>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c r="CO297" s="87"/>
      <c r="CP297" s="87"/>
      <c r="CQ297" s="87"/>
      <c r="CR297" s="87"/>
    </row>
    <row r="298" spans="1:96" ht="16.5" customHeight="1">
      <c r="A298" s="169"/>
      <c r="B298" s="169"/>
      <c r="C298" s="169"/>
      <c r="D298" s="169"/>
      <c r="E298" s="169"/>
      <c r="F298" s="169"/>
      <c r="G298" s="87"/>
      <c r="H298" s="330"/>
      <c r="I298" s="330"/>
      <c r="J298" s="85"/>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330"/>
      <c r="BQ298" s="87"/>
      <c r="BR298" s="87"/>
      <c r="BS298" s="87"/>
      <c r="BT298" s="87"/>
      <c r="BU298" s="87"/>
      <c r="BV298" s="87"/>
      <c r="BW298" s="87"/>
      <c r="BX298" s="87"/>
      <c r="BY298" s="87"/>
      <c r="BZ298" s="87"/>
      <c r="CA298" s="87"/>
      <c r="CB298" s="87"/>
      <c r="CC298" s="87"/>
      <c r="CD298" s="87"/>
      <c r="CE298" s="87"/>
      <c r="CF298" s="87"/>
      <c r="CG298" s="87"/>
      <c r="CH298" s="87"/>
      <c r="CI298" s="87"/>
      <c r="CJ298" s="87"/>
      <c r="CK298" s="87"/>
      <c r="CL298" s="87"/>
      <c r="CM298" s="87"/>
      <c r="CN298" s="87"/>
      <c r="CO298" s="87"/>
      <c r="CP298" s="87"/>
      <c r="CQ298" s="87"/>
      <c r="CR298" s="87"/>
    </row>
    <row r="299" spans="1:96" ht="16.5" customHeight="1">
      <c r="A299" s="169"/>
      <c r="B299" s="169"/>
      <c r="C299" s="169"/>
      <c r="D299" s="169"/>
      <c r="E299" s="169"/>
      <c r="F299" s="169"/>
      <c r="G299" s="87"/>
      <c r="H299" s="330"/>
      <c r="I299" s="330"/>
      <c r="J299" s="85"/>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330"/>
      <c r="BQ299" s="87"/>
      <c r="BR299" s="87"/>
      <c r="BS299" s="87"/>
      <c r="BT299" s="87"/>
      <c r="BU299" s="87"/>
      <c r="BV299" s="87"/>
      <c r="BW299" s="87"/>
      <c r="BX299" s="87"/>
      <c r="BY299" s="87"/>
      <c r="BZ299" s="87"/>
      <c r="CA299" s="87"/>
      <c r="CB299" s="87"/>
      <c r="CC299" s="87"/>
      <c r="CD299" s="87"/>
      <c r="CE299" s="87"/>
      <c r="CF299" s="87"/>
      <c r="CG299" s="87"/>
      <c r="CH299" s="87"/>
      <c r="CI299" s="87"/>
      <c r="CJ299" s="87"/>
      <c r="CK299" s="87"/>
      <c r="CL299" s="87"/>
      <c r="CM299" s="87"/>
      <c r="CN299" s="87"/>
      <c r="CO299" s="87"/>
      <c r="CP299" s="87"/>
      <c r="CQ299" s="87"/>
      <c r="CR299" s="87"/>
    </row>
    <row r="300" spans="1:96" ht="16.5" customHeight="1">
      <c r="A300" s="169"/>
      <c r="B300" s="169"/>
      <c r="C300" s="169"/>
      <c r="D300" s="169"/>
      <c r="E300" s="169"/>
      <c r="F300" s="169"/>
      <c r="G300" s="87"/>
      <c r="H300" s="330"/>
      <c r="I300" s="330"/>
      <c r="J300" s="85"/>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330"/>
      <c r="BQ300" s="87"/>
      <c r="BR300" s="87"/>
      <c r="BS300" s="87"/>
      <c r="BT300" s="87"/>
      <c r="BU300" s="87"/>
      <c r="BV300" s="87"/>
      <c r="BW300" s="87"/>
      <c r="BX300" s="87"/>
      <c r="BY300" s="87"/>
      <c r="BZ300" s="87"/>
      <c r="CA300" s="87"/>
      <c r="CB300" s="87"/>
      <c r="CC300" s="87"/>
      <c r="CD300" s="87"/>
      <c r="CE300" s="87"/>
      <c r="CF300" s="87"/>
      <c r="CG300" s="87"/>
      <c r="CH300" s="87"/>
      <c r="CI300" s="87"/>
      <c r="CJ300" s="87"/>
      <c r="CK300" s="87"/>
      <c r="CL300" s="87"/>
      <c r="CM300" s="87"/>
      <c r="CN300" s="87"/>
      <c r="CO300" s="87"/>
      <c r="CP300" s="87"/>
      <c r="CQ300" s="87"/>
      <c r="CR300" s="87"/>
    </row>
    <row r="301" spans="1:96" ht="16.5" customHeight="1">
      <c r="A301" s="169"/>
      <c r="B301" s="169"/>
      <c r="C301" s="169"/>
      <c r="D301" s="169"/>
      <c r="E301" s="169"/>
      <c r="F301" s="169"/>
      <c r="G301" s="87"/>
      <c r="H301" s="330"/>
      <c r="I301" s="330"/>
      <c r="J301" s="85"/>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330"/>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c r="CO301" s="87"/>
      <c r="CP301" s="87"/>
      <c r="CQ301" s="87"/>
      <c r="CR301" s="87"/>
    </row>
    <row r="302" spans="1:96" ht="16.5" customHeight="1">
      <c r="A302" s="169"/>
      <c r="B302" s="169"/>
      <c r="C302" s="169"/>
      <c r="D302" s="169"/>
      <c r="E302" s="169"/>
      <c r="F302" s="169"/>
      <c r="G302" s="87"/>
      <c r="H302" s="330"/>
      <c r="I302" s="330"/>
      <c r="J302" s="85"/>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330"/>
      <c r="BQ302" s="87"/>
      <c r="BR302" s="87"/>
      <c r="BS302" s="87"/>
      <c r="BT302" s="87"/>
      <c r="BU302" s="87"/>
      <c r="BV302" s="87"/>
      <c r="BW302" s="87"/>
      <c r="BX302" s="87"/>
      <c r="BY302" s="87"/>
      <c r="BZ302" s="87"/>
      <c r="CA302" s="87"/>
      <c r="CB302" s="87"/>
      <c r="CC302" s="87"/>
      <c r="CD302" s="87"/>
      <c r="CE302" s="87"/>
      <c r="CF302" s="87"/>
      <c r="CG302" s="87"/>
      <c r="CH302" s="87"/>
      <c r="CI302" s="87"/>
      <c r="CJ302" s="87"/>
      <c r="CK302" s="87"/>
      <c r="CL302" s="87"/>
      <c r="CM302" s="87"/>
      <c r="CN302" s="87"/>
      <c r="CO302" s="87"/>
      <c r="CP302" s="87"/>
      <c r="CQ302" s="87"/>
      <c r="CR302" s="87"/>
    </row>
    <row r="303" spans="1:96" ht="16.5" customHeight="1">
      <c r="A303" s="169"/>
      <c r="B303" s="169"/>
      <c r="C303" s="169"/>
      <c r="D303" s="169"/>
      <c r="E303" s="169"/>
      <c r="F303" s="169"/>
      <c r="G303" s="87"/>
      <c r="H303" s="330"/>
      <c r="I303" s="330"/>
      <c r="J303" s="85"/>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330"/>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c r="CO303" s="87"/>
      <c r="CP303" s="87"/>
      <c r="CQ303" s="87"/>
      <c r="CR303" s="87"/>
    </row>
    <row r="304" spans="1:96" ht="16.5" customHeight="1">
      <c r="A304" s="169"/>
      <c r="B304" s="169"/>
      <c r="C304" s="169"/>
      <c r="D304" s="169"/>
      <c r="E304" s="169"/>
      <c r="F304" s="169"/>
      <c r="G304" s="87"/>
      <c r="H304" s="330"/>
      <c r="I304" s="330"/>
      <c r="J304" s="85"/>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330"/>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c r="CR304" s="87"/>
    </row>
    <row r="305" spans="1:96" ht="16.5" customHeight="1">
      <c r="A305" s="169"/>
      <c r="B305" s="169"/>
      <c r="C305" s="169"/>
      <c r="D305" s="169"/>
      <c r="E305" s="169"/>
      <c r="F305" s="169"/>
      <c r="G305" s="87"/>
      <c r="H305" s="330"/>
      <c r="I305" s="330"/>
      <c r="J305" s="85"/>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330"/>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c r="CO305" s="87"/>
      <c r="CP305" s="87"/>
      <c r="CQ305" s="87"/>
      <c r="CR305" s="87"/>
    </row>
    <row r="306" spans="1:96" ht="16.5" customHeight="1">
      <c r="A306" s="169"/>
      <c r="B306" s="169"/>
      <c r="C306" s="169"/>
      <c r="D306" s="169"/>
      <c r="E306" s="169"/>
      <c r="F306" s="169"/>
      <c r="G306" s="87"/>
      <c r="H306" s="330"/>
      <c r="I306" s="330"/>
      <c r="J306" s="85"/>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330"/>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c r="CO306" s="87"/>
      <c r="CP306" s="87"/>
      <c r="CQ306" s="87"/>
      <c r="CR306" s="87"/>
    </row>
    <row r="307" spans="1:96" ht="16.5" customHeight="1">
      <c r="A307" s="169"/>
      <c r="B307" s="169"/>
      <c r="C307" s="169"/>
      <c r="D307" s="169"/>
      <c r="E307" s="169"/>
      <c r="F307" s="169"/>
      <c r="G307" s="87"/>
      <c r="H307" s="330"/>
      <c r="I307" s="330"/>
      <c r="J307" s="85"/>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330"/>
      <c r="BQ307" s="87"/>
      <c r="BR307" s="87"/>
      <c r="BS307" s="87"/>
      <c r="BT307" s="87"/>
      <c r="BU307" s="87"/>
      <c r="BV307" s="87"/>
      <c r="BW307" s="87"/>
      <c r="BX307" s="87"/>
      <c r="BY307" s="87"/>
      <c r="BZ307" s="87"/>
      <c r="CA307" s="87"/>
      <c r="CB307" s="87"/>
      <c r="CC307" s="87"/>
      <c r="CD307" s="87"/>
      <c r="CE307" s="87"/>
      <c r="CF307" s="87"/>
      <c r="CG307" s="87"/>
      <c r="CH307" s="87"/>
      <c r="CI307" s="87"/>
      <c r="CJ307" s="87"/>
      <c r="CK307" s="87"/>
      <c r="CL307" s="87"/>
      <c r="CM307" s="87"/>
      <c r="CN307" s="87"/>
      <c r="CO307" s="87"/>
      <c r="CP307" s="87"/>
      <c r="CQ307" s="87"/>
      <c r="CR307" s="87"/>
    </row>
    <row r="308" spans="1:96" ht="16.5" customHeight="1">
      <c r="A308" s="169"/>
      <c r="B308" s="169"/>
      <c r="C308" s="169"/>
      <c r="D308" s="169"/>
      <c r="E308" s="169"/>
      <c r="F308" s="169"/>
      <c r="G308" s="87"/>
      <c r="H308" s="330"/>
      <c r="I308" s="330"/>
      <c r="J308" s="85"/>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330"/>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c r="CR308" s="87"/>
    </row>
    <row r="309" spans="1:96" ht="16.5" customHeight="1">
      <c r="A309" s="169"/>
      <c r="B309" s="169"/>
      <c r="C309" s="169"/>
      <c r="D309" s="169"/>
      <c r="E309" s="169"/>
      <c r="F309" s="169"/>
      <c r="G309" s="87"/>
      <c r="H309" s="330"/>
      <c r="I309" s="330"/>
      <c r="J309" s="85"/>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330"/>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c r="CO309" s="87"/>
      <c r="CP309" s="87"/>
      <c r="CQ309" s="87"/>
      <c r="CR309" s="87"/>
    </row>
    <row r="310" spans="1:96" ht="16.5" customHeight="1">
      <c r="A310" s="169"/>
      <c r="B310" s="169"/>
      <c r="C310" s="169"/>
      <c r="D310" s="169"/>
      <c r="E310" s="169"/>
      <c r="F310" s="169"/>
      <c r="G310" s="87"/>
      <c r="H310" s="330"/>
      <c r="I310" s="330"/>
      <c r="J310" s="85"/>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330"/>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c r="CO310" s="87"/>
      <c r="CP310" s="87"/>
      <c r="CQ310" s="87"/>
      <c r="CR310" s="87"/>
    </row>
    <row r="311" spans="1:96" ht="16.5" customHeight="1">
      <c r="A311" s="169"/>
      <c r="B311" s="169"/>
      <c r="C311" s="169"/>
      <c r="D311" s="169"/>
      <c r="E311" s="169"/>
      <c r="F311" s="169"/>
      <c r="G311" s="87"/>
      <c r="H311" s="330"/>
      <c r="I311" s="330"/>
      <c r="J311" s="85"/>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330"/>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c r="CR311" s="87"/>
    </row>
    <row r="312" spans="1:96" ht="15" customHeight="1">
      <c r="A312" s="169"/>
      <c r="B312" s="169"/>
      <c r="C312" s="169"/>
      <c r="D312" s="169"/>
      <c r="E312" s="169"/>
      <c r="F312" s="169"/>
      <c r="G312" s="87"/>
      <c r="H312" s="330"/>
      <c r="I312" s="330"/>
      <c r="J312" s="85"/>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330"/>
      <c r="BQ312" s="87"/>
      <c r="BR312" s="87"/>
      <c r="BS312" s="87"/>
      <c r="BT312" s="87"/>
      <c r="BU312" s="87"/>
      <c r="BV312" s="87"/>
      <c r="BW312" s="87"/>
    </row>
    <row r="313" spans="1:96" ht="15" customHeight="1">
      <c r="A313" s="169"/>
      <c r="B313" s="169"/>
      <c r="C313" s="169"/>
      <c r="D313" s="169"/>
      <c r="E313" s="169"/>
      <c r="F313" s="169"/>
      <c r="G313" s="87"/>
      <c r="H313" s="330"/>
      <c r="I313" s="330"/>
      <c r="J313" s="85"/>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330"/>
      <c r="BQ313" s="87"/>
      <c r="BR313" s="87"/>
      <c r="BS313" s="87"/>
      <c r="BT313" s="87"/>
      <c r="BU313" s="87"/>
      <c r="BV313" s="87"/>
      <c r="BW313" s="87"/>
    </row>
    <row r="314" spans="1:96" ht="15" customHeight="1">
      <c r="A314" s="169"/>
      <c r="B314" s="169"/>
      <c r="C314" s="169"/>
      <c r="D314" s="169"/>
      <c r="E314" s="169"/>
      <c r="F314" s="169"/>
      <c r="G314" s="87"/>
      <c r="H314" s="330"/>
      <c r="I314" s="330"/>
      <c r="J314" s="85"/>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330"/>
      <c r="BQ314" s="87"/>
      <c r="BR314" s="87"/>
      <c r="BS314" s="87"/>
      <c r="BT314" s="87"/>
      <c r="BU314" s="87"/>
      <c r="BV314" s="87"/>
      <c r="BW314" s="87"/>
    </row>
    <row r="315" spans="1:96" ht="15" customHeight="1">
      <c r="A315" s="169"/>
      <c r="B315" s="169"/>
      <c r="C315" s="169"/>
      <c r="D315" s="169"/>
      <c r="E315" s="169"/>
      <c r="F315" s="169"/>
      <c r="G315" s="87"/>
      <c r="H315" s="330"/>
      <c r="I315" s="330"/>
      <c r="J315" s="85"/>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330"/>
      <c r="BQ315" s="87"/>
      <c r="BR315" s="87"/>
      <c r="BS315" s="87"/>
      <c r="BT315" s="87"/>
      <c r="BU315" s="87"/>
      <c r="BV315" s="87"/>
      <c r="BW315" s="87"/>
    </row>
    <row r="316" spans="1:96" ht="15" customHeight="1">
      <c r="A316" s="169"/>
      <c r="B316" s="169"/>
      <c r="C316" s="169"/>
      <c r="D316" s="169"/>
      <c r="E316" s="169"/>
      <c r="F316" s="169"/>
      <c r="G316" s="87"/>
      <c r="H316" s="330"/>
      <c r="I316" s="330"/>
      <c r="J316" s="85"/>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330"/>
      <c r="BQ316" s="87"/>
      <c r="BR316" s="87"/>
      <c r="BS316" s="87"/>
      <c r="BT316" s="87"/>
      <c r="BU316" s="87"/>
      <c r="BV316" s="87"/>
      <c r="BW316" s="87"/>
    </row>
    <row r="317" spans="1:96" ht="15" customHeight="1">
      <c r="A317" s="169"/>
      <c r="B317" s="169"/>
      <c r="C317" s="169"/>
      <c r="D317" s="169"/>
      <c r="E317" s="169"/>
      <c r="F317" s="169"/>
      <c r="G317" s="87"/>
      <c r="H317" s="330"/>
      <c r="I317" s="330"/>
      <c r="J317" s="85"/>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330"/>
      <c r="BQ317" s="87"/>
      <c r="BR317" s="87"/>
      <c r="BS317" s="87"/>
      <c r="BT317" s="87"/>
      <c r="BU317" s="87"/>
      <c r="BV317" s="87"/>
      <c r="BW317" s="87"/>
    </row>
    <row r="318" spans="1:96" ht="15" customHeight="1">
      <c r="A318" s="169"/>
      <c r="B318" s="169"/>
      <c r="C318" s="169"/>
      <c r="D318" s="169"/>
      <c r="E318" s="169"/>
      <c r="F318" s="169"/>
      <c r="G318" s="87"/>
      <c r="H318" s="330"/>
      <c r="I318" s="330"/>
      <c r="J318" s="85"/>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330"/>
      <c r="BQ318" s="87"/>
      <c r="BR318" s="87"/>
      <c r="BS318" s="87"/>
      <c r="BT318" s="87"/>
      <c r="BU318" s="87"/>
      <c r="BV318" s="87"/>
      <c r="BW318" s="87"/>
    </row>
    <row r="319" spans="1:96" ht="15" customHeight="1">
      <c r="A319" s="169"/>
      <c r="B319" s="169"/>
      <c r="C319" s="169"/>
      <c r="D319" s="169"/>
      <c r="E319" s="169"/>
      <c r="F319" s="169"/>
      <c r="G319" s="87"/>
      <c r="H319" s="330"/>
      <c r="I319" s="330"/>
      <c r="J319" s="85"/>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330"/>
      <c r="BQ319" s="87"/>
      <c r="BR319" s="87"/>
      <c r="BS319" s="87"/>
      <c r="BT319" s="87"/>
      <c r="BU319" s="87"/>
      <c r="BV319" s="87"/>
      <c r="BW319" s="87"/>
    </row>
    <row r="320" spans="1:96" ht="15" customHeight="1">
      <c r="A320" s="169"/>
      <c r="B320" s="169"/>
      <c r="C320" s="169"/>
      <c r="D320" s="169"/>
      <c r="E320" s="169"/>
      <c r="F320" s="169"/>
      <c r="G320" s="87"/>
      <c r="H320" s="330"/>
      <c r="I320" s="330"/>
      <c r="J320" s="85"/>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330"/>
      <c r="BQ320" s="87"/>
      <c r="BR320" s="87"/>
      <c r="BS320" s="87"/>
      <c r="BT320" s="87"/>
      <c r="BU320" s="87"/>
      <c r="BV320" s="87"/>
      <c r="BW320" s="87"/>
    </row>
    <row r="321" spans="1:75" ht="15" customHeight="1">
      <c r="A321" s="169"/>
      <c r="B321" s="169"/>
      <c r="C321" s="169"/>
      <c r="D321" s="169"/>
      <c r="E321" s="169"/>
      <c r="F321" s="169"/>
      <c r="G321" s="87"/>
      <c r="H321" s="330"/>
      <c r="I321" s="330"/>
      <c r="J321" s="85"/>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330"/>
      <c r="BQ321" s="87"/>
      <c r="BR321" s="87"/>
      <c r="BS321" s="87"/>
      <c r="BT321" s="87"/>
      <c r="BU321" s="87"/>
      <c r="BV321" s="87"/>
      <c r="BW321" s="87"/>
    </row>
    <row r="322" spans="1:75" ht="15" customHeight="1">
      <c r="A322" s="169"/>
      <c r="B322" s="169"/>
      <c r="C322" s="169"/>
      <c r="D322" s="169"/>
      <c r="E322" s="169"/>
      <c r="F322" s="169"/>
      <c r="G322" s="87"/>
      <c r="H322" s="330"/>
      <c r="I322" s="330"/>
      <c r="J322" s="85"/>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330"/>
      <c r="BQ322" s="87"/>
      <c r="BR322" s="87"/>
      <c r="BS322" s="87"/>
      <c r="BT322" s="87"/>
      <c r="BU322" s="87"/>
      <c r="BV322" s="87"/>
      <c r="BW322" s="87"/>
    </row>
    <row r="323" spans="1:75" ht="15" customHeight="1">
      <c r="A323" s="169"/>
      <c r="B323" s="169"/>
      <c r="C323" s="169"/>
      <c r="D323" s="169"/>
      <c r="E323" s="169"/>
      <c r="F323" s="169"/>
      <c r="G323" s="87"/>
      <c r="H323" s="330"/>
      <c r="I323" s="330"/>
      <c r="J323" s="85"/>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330"/>
      <c r="BQ323" s="87"/>
      <c r="BR323" s="87"/>
      <c r="BS323" s="87"/>
      <c r="BT323" s="87"/>
      <c r="BU323" s="87"/>
      <c r="BV323" s="87"/>
      <c r="BW323" s="87"/>
    </row>
  </sheetData>
  <mergeCells count="1112">
    <mergeCell ref="BF12:BF14"/>
    <mergeCell ref="BG12:BG14"/>
    <mergeCell ref="BH12:BH14"/>
    <mergeCell ref="BI12:BI14"/>
    <mergeCell ref="BJ12:BJ14"/>
    <mergeCell ref="BK12:BK14"/>
    <mergeCell ref="BL12:BL14"/>
    <mergeCell ref="BH18:BH20"/>
    <mergeCell ref="BI18:BI20"/>
    <mergeCell ref="AF21:AF24"/>
    <mergeCell ref="AH21:AH24"/>
    <mergeCell ref="BM85:BM89"/>
    <mergeCell ref="BH91:BH95"/>
    <mergeCell ref="BI91:BI95"/>
    <mergeCell ref="BJ91:BJ95"/>
    <mergeCell ref="BK91:BK95"/>
    <mergeCell ref="R77:R79"/>
    <mergeCell ref="S77:S79"/>
    <mergeCell ref="AA18:AA20"/>
    <mergeCell ref="AB18:AB20"/>
    <mergeCell ref="AC18:AC20"/>
    <mergeCell ref="AC61:AC63"/>
    <mergeCell ref="AD61:AD63"/>
    <mergeCell ref="AE61:AE63"/>
    <mergeCell ref="AF61:AF63"/>
    <mergeCell ref="AH61:AH63"/>
    <mergeCell ref="AI61:AI63"/>
    <mergeCell ref="AJ61:AJ63"/>
    <mergeCell ref="BF61:BF63"/>
    <mergeCell ref="U43:U48"/>
    <mergeCell ref="V43:V48"/>
    <mergeCell ref="W43:W48"/>
    <mergeCell ref="W9:W11"/>
    <mergeCell ref="X9:X11"/>
    <mergeCell ref="Y9:Y11"/>
    <mergeCell ref="Z9:Z11"/>
    <mergeCell ref="AA9:AA11"/>
    <mergeCell ref="AB9:AB11"/>
    <mergeCell ref="AC9:AC11"/>
    <mergeCell ref="AD9:AD11"/>
    <mergeCell ref="AE9:AE11"/>
    <mergeCell ref="AF9:AF11"/>
    <mergeCell ref="AH9:AH11"/>
    <mergeCell ref="AI9:AI11"/>
    <mergeCell ref="AJ9:AJ11"/>
    <mergeCell ref="BF9:BF11"/>
    <mergeCell ref="BG9:BG11"/>
    <mergeCell ref="BH9:BH11"/>
    <mergeCell ref="BI9:BI11"/>
    <mergeCell ref="BJ9:BJ11"/>
    <mergeCell ref="BK9:BK11"/>
    <mergeCell ref="BL9:BL11"/>
    <mergeCell ref="AJ12:AJ14"/>
    <mergeCell ref="AF28:AF33"/>
    <mergeCell ref="AH28:AH33"/>
    <mergeCell ref="AI28:AI33"/>
    <mergeCell ref="AJ28:AJ33"/>
    <mergeCell ref="BF28:BF33"/>
    <mergeCell ref="BG28:BG33"/>
    <mergeCell ref="AD34:AD37"/>
    <mergeCell ref="AE34:AE37"/>
    <mergeCell ref="AF34:AF37"/>
    <mergeCell ref="AH34:AH37"/>
    <mergeCell ref="AI34:AI37"/>
    <mergeCell ref="AJ34:AJ37"/>
    <mergeCell ref="BF34:BF37"/>
    <mergeCell ref="BG34:BG37"/>
    <mergeCell ref="AD18:AD20"/>
    <mergeCell ref="AE18:AE20"/>
    <mergeCell ref="AF18:AF20"/>
    <mergeCell ref="AH18:AH20"/>
    <mergeCell ref="AI18:AI20"/>
    <mergeCell ref="AJ18:AJ20"/>
    <mergeCell ref="BF18:BF20"/>
    <mergeCell ref="BG18:BG20"/>
    <mergeCell ref="AH15:AH17"/>
    <mergeCell ref="AI15:AI17"/>
    <mergeCell ref="AJ15:AJ17"/>
    <mergeCell ref="BF15:BF17"/>
    <mergeCell ref="BG15:BG17"/>
    <mergeCell ref="BH15:BH17"/>
    <mergeCell ref="X43:X48"/>
    <mergeCell ref="Y43:Y48"/>
    <mergeCell ref="Z43:Z48"/>
    <mergeCell ref="AA43:AA48"/>
    <mergeCell ref="AB43:AB48"/>
    <mergeCell ref="AC43:AC48"/>
    <mergeCell ref="AD43:AD48"/>
    <mergeCell ref="AE43:AE48"/>
    <mergeCell ref="AF43:AF48"/>
    <mergeCell ref="AH43:AH48"/>
    <mergeCell ref="AI43:AI48"/>
    <mergeCell ref="AJ43:AJ48"/>
    <mergeCell ref="AE70:AE74"/>
    <mergeCell ref="AF70:AF74"/>
    <mergeCell ref="AH70:AH74"/>
    <mergeCell ref="AI70:AI74"/>
    <mergeCell ref="AJ70:AJ74"/>
    <mergeCell ref="AJ49:AJ53"/>
    <mergeCell ref="AC54:AC56"/>
    <mergeCell ref="AD54:AD56"/>
    <mergeCell ref="AE54:AE56"/>
    <mergeCell ref="AF54:AF56"/>
    <mergeCell ref="AH54:AH56"/>
    <mergeCell ref="AI54:AI56"/>
    <mergeCell ref="AJ54:AJ56"/>
    <mergeCell ref="AB57:AB60"/>
    <mergeCell ref="AC57:AC60"/>
    <mergeCell ref="AD57:AD60"/>
    <mergeCell ref="AC64:AC67"/>
    <mergeCell ref="AD64:AD67"/>
    <mergeCell ref="AE64:AE67"/>
    <mergeCell ref="AF64:AF67"/>
    <mergeCell ref="BF70:BF74"/>
    <mergeCell ref="BG70:BG74"/>
    <mergeCell ref="BH70:BH74"/>
    <mergeCell ref="BI70:BI74"/>
    <mergeCell ref="BJ70:BJ74"/>
    <mergeCell ref="BK70:BK74"/>
    <mergeCell ref="BL70:BL74"/>
    <mergeCell ref="BM70:BM74"/>
    <mergeCell ref="AE57:AE60"/>
    <mergeCell ref="AF57:AF60"/>
    <mergeCell ref="AH57:AH60"/>
    <mergeCell ref="AI57:AI60"/>
    <mergeCell ref="AJ57:AJ60"/>
    <mergeCell ref="BF57:BF60"/>
    <mergeCell ref="BG57:BG60"/>
    <mergeCell ref="A77:A79"/>
    <mergeCell ref="B77:B79"/>
    <mergeCell ref="C77:C79"/>
    <mergeCell ref="D77:D79"/>
    <mergeCell ref="F77:F79"/>
    <mergeCell ref="G77:G79"/>
    <mergeCell ref="H77:H79"/>
    <mergeCell ref="J77:J79"/>
    <mergeCell ref="K77:K79"/>
    <mergeCell ref="L77:L79"/>
    <mergeCell ref="M77:M79"/>
    <mergeCell ref="N77:N79"/>
    <mergeCell ref="O77:O79"/>
    <mergeCell ref="P77:P79"/>
    <mergeCell ref="Q77:Q79"/>
    <mergeCell ref="AC70:AC74"/>
    <mergeCell ref="AD70:AD74"/>
    <mergeCell ref="BQ80:BQ82"/>
    <mergeCell ref="BR80:BR82"/>
    <mergeCell ref="BS80:BS82"/>
    <mergeCell ref="BT80:BT82"/>
    <mergeCell ref="BU80:BU82"/>
    <mergeCell ref="BV80:BV82"/>
    <mergeCell ref="BW80:BW82"/>
    <mergeCell ref="BG85:BG89"/>
    <mergeCell ref="BH85:BH89"/>
    <mergeCell ref="BI85:BI89"/>
    <mergeCell ref="BJ85:BJ89"/>
    <mergeCell ref="BK85:BK89"/>
    <mergeCell ref="BL85:BL89"/>
    <mergeCell ref="S85:S89"/>
    <mergeCell ref="T77:T79"/>
    <mergeCell ref="U77:U79"/>
    <mergeCell ref="V77:V79"/>
    <mergeCell ref="W77:W79"/>
    <mergeCell ref="X77:X79"/>
    <mergeCell ref="Y77:Y79"/>
    <mergeCell ref="Z77:Z79"/>
    <mergeCell ref="AA77:AA79"/>
    <mergeCell ref="AB77:AB79"/>
    <mergeCell ref="AC77:AC79"/>
    <mergeCell ref="AD77:AD79"/>
    <mergeCell ref="AE77:AE79"/>
    <mergeCell ref="AF77:AF79"/>
    <mergeCell ref="AH77:AH79"/>
    <mergeCell ref="AI77:AI79"/>
    <mergeCell ref="AJ77:AJ79"/>
    <mergeCell ref="BF77:BF79"/>
    <mergeCell ref="BG77:BG79"/>
    <mergeCell ref="A85:A89"/>
    <mergeCell ref="B85:B89"/>
    <mergeCell ref="C85:C89"/>
    <mergeCell ref="D85:D89"/>
    <mergeCell ref="G85:G89"/>
    <mergeCell ref="H85:H89"/>
    <mergeCell ref="J85:J89"/>
    <mergeCell ref="K85:K89"/>
    <mergeCell ref="L85:L89"/>
    <mergeCell ref="M85:M89"/>
    <mergeCell ref="N85:N89"/>
    <mergeCell ref="O85:O89"/>
    <mergeCell ref="P85:P89"/>
    <mergeCell ref="Q85:Q89"/>
    <mergeCell ref="R85:R89"/>
    <mergeCell ref="BM80:BM84"/>
    <mergeCell ref="BO80:BO82"/>
    <mergeCell ref="AC80:AC84"/>
    <mergeCell ref="AD80:AD84"/>
    <mergeCell ref="AE80:AE84"/>
    <mergeCell ref="AF80:AF84"/>
    <mergeCell ref="AH80:AH84"/>
    <mergeCell ref="AI80:AI84"/>
    <mergeCell ref="AJ80:AJ84"/>
    <mergeCell ref="BF80:BF84"/>
    <mergeCell ref="BG80:BG84"/>
    <mergeCell ref="BH80:BH84"/>
    <mergeCell ref="BI80:BI84"/>
    <mergeCell ref="BJ80:BJ84"/>
    <mergeCell ref="BK80:BK84"/>
    <mergeCell ref="BL80:BL84"/>
    <mergeCell ref="T85:T89"/>
    <mergeCell ref="P112:P115"/>
    <mergeCell ref="BL108:BL111"/>
    <mergeCell ref="BM108:BM111"/>
    <mergeCell ref="AJ112:AJ115"/>
    <mergeCell ref="BI112:BI115"/>
    <mergeCell ref="BJ112:BJ115"/>
    <mergeCell ref="BK112:BK115"/>
    <mergeCell ref="BL112:BL115"/>
    <mergeCell ref="BM112:BM115"/>
    <mergeCell ref="X101:X104"/>
    <mergeCell ref="Y101:Y104"/>
    <mergeCell ref="Z101:Z104"/>
    <mergeCell ref="AA101:AA104"/>
    <mergeCell ref="AB101:AB104"/>
    <mergeCell ref="AC101:AC104"/>
    <mergeCell ref="AD101:AD104"/>
    <mergeCell ref="AE101:AE104"/>
    <mergeCell ref="AF101:AF104"/>
    <mergeCell ref="AH101:AH104"/>
    <mergeCell ref="AI101:AI104"/>
    <mergeCell ref="AJ101:AJ104"/>
    <mergeCell ref="BF101:BF104"/>
    <mergeCell ref="BG101:BG104"/>
    <mergeCell ref="BH101:BH104"/>
    <mergeCell ref="W101:W104"/>
    <mergeCell ref="BI101:BI104"/>
    <mergeCell ref="BJ101:BJ104"/>
    <mergeCell ref="BK101:BK104"/>
    <mergeCell ref="BL101:BL104"/>
    <mergeCell ref="BM101:BM104"/>
    <mergeCell ref="S105:S107"/>
    <mergeCell ref="T105:T107"/>
    <mergeCell ref="B1:D4"/>
    <mergeCell ref="E1:F2"/>
    <mergeCell ref="E3:F4"/>
    <mergeCell ref="G3:G4"/>
    <mergeCell ref="A6:J6"/>
    <mergeCell ref="K6:AJ6"/>
    <mergeCell ref="AK6:BB6"/>
    <mergeCell ref="BH6:BN6"/>
    <mergeCell ref="BQ6:BX6"/>
    <mergeCell ref="A7:A8"/>
    <mergeCell ref="B7:B8"/>
    <mergeCell ref="C7:C8"/>
    <mergeCell ref="D7:D8"/>
    <mergeCell ref="E7:E8"/>
    <mergeCell ref="F7:F8"/>
    <mergeCell ref="G7:G8"/>
    <mergeCell ref="AH112:AH115"/>
    <mergeCell ref="AI112:AI115"/>
    <mergeCell ref="A112:A115"/>
    <mergeCell ref="B112:B115"/>
    <mergeCell ref="C112:C115"/>
    <mergeCell ref="D112:D115"/>
    <mergeCell ref="E112:E115"/>
    <mergeCell ref="F112:F115"/>
    <mergeCell ref="G112:G115"/>
    <mergeCell ref="H112:H115"/>
    <mergeCell ref="J112:J115"/>
    <mergeCell ref="K112:K115"/>
    <mergeCell ref="L112:L115"/>
    <mergeCell ref="M112:M115"/>
    <mergeCell ref="N112:N115"/>
    <mergeCell ref="O112:O115"/>
    <mergeCell ref="H7:H8"/>
    <mergeCell ref="J7:J8"/>
    <mergeCell ref="K7:K8"/>
    <mergeCell ref="L7:L8"/>
    <mergeCell ref="M7:AE7"/>
    <mergeCell ref="AF7:AF8"/>
    <mergeCell ref="AG7:AG8"/>
    <mergeCell ref="AH7:AH8"/>
    <mergeCell ref="AI7:AI8"/>
    <mergeCell ref="AJ7:AJ8"/>
    <mergeCell ref="AK7:AK8"/>
    <mergeCell ref="AL7:AL8"/>
    <mergeCell ref="AM7:AY7"/>
    <mergeCell ref="BA7:BG7"/>
    <mergeCell ref="BH7:BH8"/>
    <mergeCell ref="BI7:BI8"/>
    <mergeCell ref="BK7:BK8"/>
    <mergeCell ref="BL7:BL8"/>
    <mergeCell ref="BM7:BM8"/>
    <mergeCell ref="BN7:BN8"/>
    <mergeCell ref="BO7:BO8"/>
    <mergeCell ref="BP7:BP8"/>
    <mergeCell ref="BQ7:BQ8"/>
    <mergeCell ref="BR7:BR8"/>
    <mergeCell ref="BS7:BS8"/>
    <mergeCell ref="BT7:BT8"/>
    <mergeCell ref="BU7:BU8"/>
    <mergeCell ref="BV7:BV8"/>
    <mergeCell ref="BW7:BW8"/>
    <mergeCell ref="BX7:BX8"/>
    <mergeCell ref="A9:A11"/>
    <mergeCell ref="B9:B11"/>
    <mergeCell ref="C9:C11"/>
    <mergeCell ref="D9:D11"/>
    <mergeCell ref="G9:G11"/>
    <mergeCell ref="H9:H11"/>
    <mergeCell ref="J9:J11"/>
    <mergeCell ref="K9:K11"/>
    <mergeCell ref="L9:L11"/>
    <mergeCell ref="M9:M11"/>
    <mergeCell ref="N9:N11"/>
    <mergeCell ref="O9:O11"/>
    <mergeCell ref="P9:P11"/>
    <mergeCell ref="Q9:Q11"/>
    <mergeCell ref="R9:R11"/>
    <mergeCell ref="S9:S11"/>
    <mergeCell ref="T9:T11"/>
    <mergeCell ref="U9:U11"/>
    <mergeCell ref="V9:V11"/>
    <mergeCell ref="BM9:BM11"/>
    <mergeCell ref="A12:A14"/>
    <mergeCell ref="B12:B14"/>
    <mergeCell ref="C12:C14"/>
    <mergeCell ref="D12:D14"/>
    <mergeCell ref="G12:G14"/>
    <mergeCell ref="H12:H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AE12:AE14"/>
    <mergeCell ref="AF12:AF14"/>
    <mergeCell ref="AH12:AH14"/>
    <mergeCell ref="AI12:AI14"/>
    <mergeCell ref="BM12:BM14"/>
    <mergeCell ref="A15:A20"/>
    <mergeCell ref="B15:B20"/>
    <mergeCell ref="C15:C20"/>
    <mergeCell ref="D15:D20"/>
    <mergeCell ref="E15:E17"/>
    <mergeCell ref="F15:F17"/>
    <mergeCell ref="G15:G17"/>
    <mergeCell ref="H15:H17"/>
    <mergeCell ref="J15:J17"/>
    <mergeCell ref="K15:K17"/>
    <mergeCell ref="L15:L17"/>
    <mergeCell ref="M15:M17"/>
    <mergeCell ref="N15:N17"/>
    <mergeCell ref="O15:O17"/>
    <mergeCell ref="P15:P17"/>
    <mergeCell ref="Q15:Q17"/>
    <mergeCell ref="R15:R17"/>
    <mergeCell ref="S15:S17"/>
    <mergeCell ref="T15:T17"/>
    <mergeCell ref="U15:U17"/>
    <mergeCell ref="V15:V17"/>
    <mergeCell ref="W15:W17"/>
    <mergeCell ref="X15:X17"/>
    <mergeCell ref="Y15:Y17"/>
    <mergeCell ref="Z15:Z17"/>
    <mergeCell ref="AA15:AA17"/>
    <mergeCell ref="AB15:AB17"/>
    <mergeCell ref="AC15:AC17"/>
    <mergeCell ref="AD15:AD17"/>
    <mergeCell ref="AE15:AE17"/>
    <mergeCell ref="AF15:AF17"/>
    <mergeCell ref="BI15:BI17"/>
    <mergeCell ref="BJ15:BJ17"/>
    <mergeCell ref="BK15:BK17"/>
    <mergeCell ref="BL15:BL17"/>
    <mergeCell ref="BM15:BM17"/>
    <mergeCell ref="E18:E20"/>
    <mergeCell ref="F18:F20"/>
    <mergeCell ref="G18:G20"/>
    <mergeCell ref="H18:H20"/>
    <mergeCell ref="J18:J20"/>
    <mergeCell ref="K18:K20"/>
    <mergeCell ref="L18:L20"/>
    <mergeCell ref="M18:M20"/>
    <mergeCell ref="N18:N20"/>
    <mergeCell ref="O18:O20"/>
    <mergeCell ref="P18:P20"/>
    <mergeCell ref="Q18:Q20"/>
    <mergeCell ref="R18:R20"/>
    <mergeCell ref="S18:S20"/>
    <mergeCell ref="T18:T20"/>
    <mergeCell ref="U18:U20"/>
    <mergeCell ref="V18:V20"/>
    <mergeCell ref="W18:W20"/>
    <mergeCell ref="X18:X20"/>
    <mergeCell ref="Y18:Y20"/>
    <mergeCell ref="Z18:Z20"/>
    <mergeCell ref="BJ18:BJ20"/>
    <mergeCell ref="BK18:BK20"/>
    <mergeCell ref="BL18:BL20"/>
    <mergeCell ref="BM18:BM20"/>
    <mergeCell ref="A21:A24"/>
    <mergeCell ref="B21:B24"/>
    <mergeCell ref="C21:C24"/>
    <mergeCell ref="D21:D24"/>
    <mergeCell ref="G21:G24"/>
    <mergeCell ref="H21:H24"/>
    <mergeCell ref="J21:J24"/>
    <mergeCell ref="K21:K24"/>
    <mergeCell ref="L21:L24"/>
    <mergeCell ref="M21:M24"/>
    <mergeCell ref="N21:N24"/>
    <mergeCell ref="O21:O24"/>
    <mergeCell ref="P21:P24"/>
    <mergeCell ref="Q21:Q24"/>
    <mergeCell ref="R21:R24"/>
    <mergeCell ref="S21:S24"/>
    <mergeCell ref="T21:T24"/>
    <mergeCell ref="U21:U24"/>
    <mergeCell ref="V21:V24"/>
    <mergeCell ref="W21:W24"/>
    <mergeCell ref="X21:X24"/>
    <mergeCell ref="Y21:Y24"/>
    <mergeCell ref="Z21:Z24"/>
    <mergeCell ref="AA21:AA24"/>
    <mergeCell ref="AB21:AB24"/>
    <mergeCell ref="AC21:AC24"/>
    <mergeCell ref="AD21:AD24"/>
    <mergeCell ref="AE21:AE24"/>
    <mergeCell ref="AI21:AI24"/>
    <mergeCell ref="AJ21:AJ24"/>
    <mergeCell ref="BF21:BF24"/>
    <mergeCell ref="BG21:BG24"/>
    <mergeCell ref="BH21:BH24"/>
    <mergeCell ref="BI21:BI24"/>
    <mergeCell ref="BJ21:BJ24"/>
    <mergeCell ref="BK21:BK24"/>
    <mergeCell ref="BL21:BL24"/>
    <mergeCell ref="BM21:BM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H25:AH27"/>
    <mergeCell ref="AI25:AI27"/>
    <mergeCell ref="AJ25:AJ27"/>
    <mergeCell ref="BF25:BF27"/>
    <mergeCell ref="BG25:BG27"/>
    <mergeCell ref="BH25:BH27"/>
    <mergeCell ref="BI25:BI27"/>
    <mergeCell ref="BJ25:BJ27"/>
    <mergeCell ref="BK25:BK27"/>
    <mergeCell ref="BL25:BL27"/>
    <mergeCell ref="BM25:BM27"/>
    <mergeCell ref="A28:A33"/>
    <mergeCell ref="B28:B33"/>
    <mergeCell ref="C28:C33"/>
    <mergeCell ref="D28:D33"/>
    <mergeCell ref="G28:G33"/>
    <mergeCell ref="H28:H33"/>
    <mergeCell ref="J28:J33"/>
    <mergeCell ref="K28:K33"/>
    <mergeCell ref="L28:L33"/>
    <mergeCell ref="M28:M33"/>
    <mergeCell ref="N28:N33"/>
    <mergeCell ref="O28:O33"/>
    <mergeCell ref="P28:P33"/>
    <mergeCell ref="Q28:Q33"/>
    <mergeCell ref="R28:R33"/>
    <mergeCell ref="S28:S33"/>
    <mergeCell ref="T28:T33"/>
    <mergeCell ref="U28:U33"/>
    <mergeCell ref="V28:V33"/>
    <mergeCell ref="W28:W33"/>
    <mergeCell ref="X28:X33"/>
    <mergeCell ref="Y28:Y33"/>
    <mergeCell ref="Z28:Z33"/>
    <mergeCell ref="AA28:AA33"/>
    <mergeCell ref="AB28:AB33"/>
    <mergeCell ref="AC28:AC33"/>
    <mergeCell ref="AD28:AD33"/>
    <mergeCell ref="AE28:AE33"/>
    <mergeCell ref="BH28:BH33"/>
    <mergeCell ref="BI28:BI33"/>
    <mergeCell ref="BJ28:BJ33"/>
    <mergeCell ref="BK28:BK33"/>
    <mergeCell ref="BL28:BL33"/>
    <mergeCell ref="BM28:BM33"/>
    <mergeCell ref="A34:A37"/>
    <mergeCell ref="B34:B37"/>
    <mergeCell ref="C34:C37"/>
    <mergeCell ref="D34:D37"/>
    <mergeCell ref="G34:G37"/>
    <mergeCell ref="H34:H37"/>
    <mergeCell ref="J34:J37"/>
    <mergeCell ref="K34:K37"/>
    <mergeCell ref="L34:L37"/>
    <mergeCell ref="M34:M37"/>
    <mergeCell ref="N34:N37"/>
    <mergeCell ref="O34:O37"/>
    <mergeCell ref="P34:P37"/>
    <mergeCell ref="Q34:Q37"/>
    <mergeCell ref="R34:R37"/>
    <mergeCell ref="S34:S37"/>
    <mergeCell ref="T34:T37"/>
    <mergeCell ref="U34:U37"/>
    <mergeCell ref="V34:V37"/>
    <mergeCell ref="W34:W37"/>
    <mergeCell ref="X34:X37"/>
    <mergeCell ref="Y34:Y37"/>
    <mergeCell ref="Z34:Z37"/>
    <mergeCell ref="AA34:AA37"/>
    <mergeCell ref="AB34:AB37"/>
    <mergeCell ref="AC34:AC37"/>
    <mergeCell ref="BH34:BH37"/>
    <mergeCell ref="BI34:BI37"/>
    <mergeCell ref="BJ34:BJ37"/>
    <mergeCell ref="BK34:BK37"/>
    <mergeCell ref="BL34:BL37"/>
    <mergeCell ref="BM34:BM37"/>
    <mergeCell ref="A38:A42"/>
    <mergeCell ref="B38:B42"/>
    <mergeCell ref="C38:C42"/>
    <mergeCell ref="D38:D42"/>
    <mergeCell ref="G38:G42"/>
    <mergeCell ref="H38:H42"/>
    <mergeCell ref="J38:J42"/>
    <mergeCell ref="K38:K42"/>
    <mergeCell ref="L38:L42"/>
    <mergeCell ref="M38:M42"/>
    <mergeCell ref="N38:N42"/>
    <mergeCell ref="O38:O42"/>
    <mergeCell ref="P38:P42"/>
    <mergeCell ref="Q38:Q42"/>
    <mergeCell ref="R38:R42"/>
    <mergeCell ref="S38:S42"/>
    <mergeCell ref="T38:T42"/>
    <mergeCell ref="U38:U42"/>
    <mergeCell ref="V38:V42"/>
    <mergeCell ref="W38:W42"/>
    <mergeCell ref="X38:X42"/>
    <mergeCell ref="Y38:Y42"/>
    <mergeCell ref="Z38:Z42"/>
    <mergeCell ref="AA38:AA42"/>
    <mergeCell ref="AB38:AB42"/>
    <mergeCell ref="AC38:AC42"/>
    <mergeCell ref="AD38:AD42"/>
    <mergeCell ref="AE38:AE42"/>
    <mergeCell ref="AF38:AF42"/>
    <mergeCell ref="AH38:AH42"/>
    <mergeCell ref="AI38:AI42"/>
    <mergeCell ref="AJ38:AJ42"/>
    <mergeCell ref="BF38:BF42"/>
    <mergeCell ref="BG38:BG42"/>
    <mergeCell ref="BH38:BH42"/>
    <mergeCell ref="BI38:BI42"/>
    <mergeCell ref="BJ38:BJ42"/>
    <mergeCell ref="BK38:BK42"/>
    <mergeCell ref="BL38:BL42"/>
    <mergeCell ref="BM38:BM42"/>
    <mergeCell ref="A43:A48"/>
    <mergeCell ref="B43:B48"/>
    <mergeCell ref="C43:C48"/>
    <mergeCell ref="D43:D48"/>
    <mergeCell ref="F43:F44"/>
    <mergeCell ref="G43:G48"/>
    <mergeCell ref="H43:H48"/>
    <mergeCell ref="J43:J48"/>
    <mergeCell ref="K43:K48"/>
    <mergeCell ref="L43:L48"/>
    <mergeCell ref="M43:M48"/>
    <mergeCell ref="N43:N48"/>
    <mergeCell ref="O43:O48"/>
    <mergeCell ref="P43:P48"/>
    <mergeCell ref="Q43:Q48"/>
    <mergeCell ref="R43:R48"/>
    <mergeCell ref="S43:S48"/>
    <mergeCell ref="T43:T48"/>
    <mergeCell ref="AL43:AL44"/>
    <mergeCell ref="BF43:BF48"/>
    <mergeCell ref="BG43:BG48"/>
    <mergeCell ref="BH43:BH48"/>
    <mergeCell ref="BI43:BI48"/>
    <mergeCell ref="BJ43:BJ48"/>
    <mergeCell ref="BK43:BK48"/>
    <mergeCell ref="BL43:BL48"/>
    <mergeCell ref="BM43:BM48"/>
    <mergeCell ref="A49:A53"/>
    <mergeCell ref="B49:B53"/>
    <mergeCell ref="C49:C53"/>
    <mergeCell ref="D49:D53"/>
    <mergeCell ref="G49:G53"/>
    <mergeCell ref="H49:H53"/>
    <mergeCell ref="J49:J53"/>
    <mergeCell ref="K49:K53"/>
    <mergeCell ref="L49:L53"/>
    <mergeCell ref="M49:M53"/>
    <mergeCell ref="N49:N53"/>
    <mergeCell ref="O49:O53"/>
    <mergeCell ref="P49:P53"/>
    <mergeCell ref="Q49:Q53"/>
    <mergeCell ref="R49:R53"/>
    <mergeCell ref="S49:S53"/>
    <mergeCell ref="T49:T53"/>
    <mergeCell ref="U49:U53"/>
    <mergeCell ref="V49:V53"/>
    <mergeCell ref="W49:W53"/>
    <mergeCell ref="X49:X53"/>
    <mergeCell ref="Y49:Y53"/>
    <mergeCell ref="Z49:Z53"/>
    <mergeCell ref="AA49:AA53"/>
    <mergeCell ref="AB49:AB53"/>
    <mergeCell ref="AC49:AC53"/>
    <mergeCell ref="AD49:AD53"/>
    <mergeCell ref="AE49:AE53"/>
    <mergeCell ref="AF49:AF53"/>
    <mergeCell ref="AH49:AH53"/>
    <mergeCell ref="AI49:AI53"/>
    <mergeCell ref="BF49:BF53"/>
    <mergeCell ref="BG49:BG53"/>
    <mergeCell ref="BH49:BH53"/>
    <mergeCell ref="BI49:BI53"/>
    <mergeCell ref="BJ49:BJ53"/>
    <mergeCell ref="BK49:BK53"/>
    <mergeCell ref="BL49:BL53"/>
    <mergeCell ref="BM49:BM53"/>
    <mergeCell ref="A54:A56"/>
    <mergeCell ref="B54:B56"/>
    <mergeCell ref="C54:C56"/>
    <mergeCell ref="D54:D56"/>
    <mergeCell ref="G54:G56"/>
    <mergeCell ref="J54:J56"/>
    <mergeCell ref="K54:K56"/>
    <mergeCell ref="L54:L56"/>
    <mergeCell ref="M54:M56"/>
    <mergeCell ref="N54:N56"/>
    <mergeCell ref="O54:O56"/>
    <mergeCell ref="P54:P56"/>
    <mergeCell ref="Q54:Q56"/>
    <mergeCell ref="R54:R56"/>
    <mergeCell ref="S54:S56"/>
    <mergeCell ref="T54:T56"/>
    <mergeCell ref="U54:U56"/>
    <mergeCell ref="V54:V56"/>
    <mergeCell ref="W54:W56"/>
    <mergeCell ref="X54:X56"/>
    <mergeCell ref="Y54:Y56"/>
    <mergeCell ref="Z54:Z56"/>
    <mergeCell ref="AA54:AA56"/>
    <mergeCell ref="AB54:AB56"/>
    <mergeCell ref="BF54:BF56"/>
    <mergeCell ref="BG54:BG56"/>
    <mergeCell ref="BH54:BH56"/>
    <mergeCell ref="BI54:BI56"/>
    <mergeCell ref="BJ54:BJ56"/>
    <mergeCell ref="BK54:BK56"/>
    <mergeCell ref="BL54:BL56"/>
    <mergeCell ref="BM54:BM56"/>
    <mergeCell ref="A57:A60"/>
    <mergeCell ref="B57:B60"/>
    <mergeCell ref="C57:C60"/>
    <mergeCell ref="D57:D60"/>
    <mergeCell ref="G57:G60"/>
    <mergeCell ref="H57:H60"/>
    <mergeCell ref="J57:J60"/>
    <mergeCell ref="K57:K60"/>
    <mergeCell ref="L57:L60"/>
    <mergeCell ref="M57:M60"/>
    <mergeCell ref="N57:N60"/>
    <mergeCell ref="O57:O60"/>
    <mergeCell ref="P57:P60"/>
    <mergeCell ref="Q57:Q60"/>
    <mergeCell ref="R57:R60"/>
    <mergeCell ref="S57:S60"/>
    <mergeCell ref="T57:T60"/>
    <mergeCell ref="U57:U60"/>
    <mergeCell ref="V57:V60"/>
    <mergeCell ref="W57:W60"/>
    <mergeCell ref="X57:X60"/>
    <mergeCell ref="Y57:Y60"/>
    <mergeCell ref="Z57:Z60"/>
    <mergeCell ref="AA57:AA60"/>
    <mergeCell ref="BH57:BH60"/>
    <mergeCell ref="BI57:BI60"/>
    <mergeCell ref="BJ57:BJ60"/>
    <mergeCell ref="BK57:BK60"/>
    <mergeCell ref="BL57:BL60"/>
    <mergeCell ref="BM57:BM60"/>
    <mergeCell ref="A61:A63"/>
    <mergeCell ref="B61:B63"/>
    <mergeCell ref="C61:C63"/>
    <mergeCell ref="D61:D63"/>
    <mergeCell ref="E61:E63"/>
    <mergeCell ref="G61:G63"/>
    <mergeCell ref="H61:H63"/>
    <mergeCell ref="J61:J63"/>
    <mergeCell ref="K61:K63"/>
    <mergeCell ref="L61:L63"/>
    <mergeCell ref="M61:M63"/>
    <mergeCell ref="N61:N63"/>
    <mergeCell ref="O61:O63"/>
    <mergeCell ref="P61:P63"/>
    <mergeCell ref="Q61:Q63"/>
    <mergeCell ref="R61:R63"/>
    <mergeCell ref="S61:S63"/>
    <mergeCell ref="T61:T63"/>
    <mergeCell ref="U61:U63"/>
    <mergeCell ref="V61:V63"/>
    <mergeCell ref="W61:W63"/>
    <mergeCell ref="X61:X63"/>
    <mergeCell ref="Y61:Y63"/>
    <mergeCell ref="Z61:Z63"/>
    <mergeCell ref="AA61:AA63"/>
    <mergeCell ref="AB61:AB63"/>
    <mergeCell ref="BG61:BG63"/>
    <mergeCell ref="BH61:BH63"/>
    <mergeCell ref="BI61:BI63"/>
    <mergeCell ref="BJ61:BJ63"/>
    <mergeCell ref="BK61:BK63"/>
    <mergeCell ref="BL61:BL63"/>
    <mergeCell ref="BM61:BM63"/>
    <mergeCell ref="A64:A67"/>
    <mergeCell ref="B64:B67"/>
    <mergeCell ref="C64:C67"/>
    <mergeCell ref="D64:D67"/>
    <mergeCell ref="G64:G67"/>
    <mergeCell ref="H64:H67"/>
    <mergeCell ref="J64:J67"/>
    <mergeCell ref="K64:K67"/>
    <mergeCell ref="L64:L67"/>
    <mergeCell ref="M64:M67"/>
    <mergeCell ref="N64:N67"/>
    <mergeCell ref="O64:O67"/>
    <mergeCell ref="P64:P67"/>
    <mergeCell ref="Q64:Q67"/>
    <mergeCell ref="R64:R67"/>
    <mergeCell ref="S64:S67"/>
    <mergeCell ref="T64:T67"/>
    <mergeCell ref="U64:U67"/>
    <mergeCell ref="V64:V67"/>
    <mergeCell ref="W64:W67"/>
    <mergeCell ref="X64:X67"/>
    <mergeCell ref="Y64:Y67"/>
    <mergeCell ref="Z64:Z67"/>
    <mergeCell ref="AA64:AA67"/>
    <mergeCell ref="AB64:AB67"/>
    <mergeCell ref="C68:C69"/>
    <mergeCell ref="D68:D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AH64:AH67"/>
    <mergeCell ref="AI64:AI67"/>
    <mergeCell ref="AJ64:AJ67"/>
    <mergeCell ref="BF64:BF67"/>
    <mergeCell ref="BG64:BG67"/>
    <mergeCell ref="BH64:BH67"/>
    <mergeCell ref="BI64:BI67"/>
    <mergeCell ref="BJ64:BJ67"/>
    <mergeCell ref="BK68:BK69"/>
    <mergeCell ref="BL68:BL69"/>
    <mergeCell ref="BM68:BM69"/>
    <mergeCell ref="A70:A74"/>
    <mergeCell ref="B70:B74"/>
    <mergeCell ref="C70:C74"/>
    <mergeCell ref="D70:D74"/>
    <mergeCell ref="G70:G74"/>
    <mergeCell ref="H70:H74"/>
    <mergeCell ref="J70:J74"/>
    <mergeCell ref="K70:K74"/>
    <mergeCell ref="L70:L74"/>
    <mergeCell ref="M70:M74"/>
    <mergeCell ref="N70:N74"/>
    <mergeCell ref="O70:O74"/>
    <mergeCell ref="P70:P74"/>
    <mergeCell ref="Q70:Q74"/>
    <mergeCell ref="R70:R74"/>
    <mergeCell ref="S70:S74"/>
    <mergeCell ref="BK64:BK67"/>
    <mergeCell ref="BL64:BL67"/>
    <mergeCell ref="BM64:BM67"/>
    <mergeCell ref="A68:A69"/>
    <mergeCell ref="B68:B69"/>
    <mergeCell ref="T70:T74"/>
    <mergeCell ref="U70:U74"/>
    <mergeCell ref="V70:V74"/>
    <mergeCell ref="W70:W74"/>
    <mergeCell ref="X70:X74"/>
    <mergeCell ref="Y70:Y74"/>
    <mergeCell ref="Z70:Z74"/>
    <mergeCell ref="AA70:AA74"/>
    <mergeCell ref="AB70:AB74"/>
    <mergeCell ref="X68:X69"/>
    <mergeCell ref="Y68:Y69"/>
    <mergeCell ref="Z68:Z69"/>
    <mergeCell ref="AA68:AA69"/>
    <mergeCell ref="BH77:BH79"/>
    <mergeCell ref="BI77:BI79"/>
    <mergeCell ref="BJ77:BJ79"/>
    <mergeCell ref="BK77:BK79"/>
    <mergeCell ref="BF68:BF69"/>
    <mergeCell ref="BG68:BG69"/>
    <mergeCell ref="BH68:BH69"/>
    <mergeCell ref="BI68:BI69"/>
    <mergeCell ref="BJ68:BJ69"/>
    <mergeCell ref="V68:V69"/>
    <mergeCell ref="W68:W69"/>
    <mergeCell ref="AB68:AB69"/>
    <mergeCell ref="AC68:AC69"/>
    <mergeCell ref="AD68:AD69"/>
    <mergeCell ref="AE68:AE69"/>
    <mergeCell ref="AF68:AF69"/>
    <mergeCell ref="AH68:AH69"/>
    <mergeCell ref="AI68:AI69"/>
    <mergeCell ref="AJ68:AJ69"/>
    <mergeCell ref="BL77:BL79"/>
    <mergeCell ref="BM77:BM79"/>
    <mergeCell ref="A80:A84"/>
    <mergeCell ref="B80:B84"/>
    <mergeCell ref="C80:C84"/>
    <mergeCell ref="D80:D84"/>
    <mergeCell ref="F80:F84"/>
    <mergeCell ref="G80:G84"/>
    <mergeCell ref="H80:H84"/>
    <mergeCell ref="J80:J84"/>
    <mergeCell ref="K80:K84"/>
    <mergeCell ref="L80:L84"/>
    <mergeCell ref="M80:M84"/>
    <mergeCell ref="N80:N84"/>
    <mergeCell ref="O80:O84"/>
    <mergeCell ref="P80:P84"/>
    <mergeCell ref="Q80:Q84"/>
    <mergeCell ref="R80:R84"/>
    <mergeCell ref="S80:S84"/>
    <mergeCell ref="T80:T84"/>
    <mergeCell ref="U80:U84"/>
    <mergeCell ref="V80:V84"/>
    <mergeCell ref="W80:W84"/>
    <mergeCell ref="X80:X84"/>
    <mergeCell ref="Y80:Y84"/>
    <mergeCell ref="Z80:Z84"/>
    <mergeCell ref="AA80:AA84"/>
    <mergeCell ref="AB80:AB84"/>
    <mergeCell ref="U85:U89"/>
    <mergeCell ref="V85:V89"/>
    <mergeCell ref="W85:W89"/>
    <mergeCell ref="X85:X89"/>
    <mergeCell ref="Y85:Y89"/>
    <mergeCell ref="Z85:Z89"/>
    <mergeCell ref="AA85:AA89"/>
    <mergeCell ref="AB85:AB89"/>
    <mergeCell ref="AC85:AC89"/>
    <mergeCell ref="AD85:AD89"/>
    <mergeCell ref="AE85:AE89"/>
    <mergeCell ref="AF85:AF89"/>
    <mergeCell ref="AH85:AH89"/>
    <mergeCell ref="AI85:AI89"/>
    <mergeCell ref="AJ85:AJ89"/>
    <mergeCell ref="BF85:BF89"/>
    <mergeCell ref="A91:A95"/>
    <mergeCell ref="B91:B95"/>
    <mergeCell ref="C91:C95"/>
    <mergeCell ref="D91:D95"/>
    <mergeCell ref="G91:G95"/>
    <mergeCell ref="H91:H95"/>
    <mergeCell ref="J91:J95"/>
    <mergeCell ref="K91:K95"/>
    <mergeCell ref="L91:L95"/>
    <mergeCell ref="M91:M95"/>
    <mergeCell ref="N91:N95"/>
    <mergeCell ref="O91:O95"/>
    <mergeCell ref="P91:P95"/>
    <mergeCell ref="Q91:Q95"/>
    <mergeCell ref="R91:R95"/>
    <mergeCell ref="S91:S95"/>
    <mergeCell ref="T91:T95"/>
    <mergeCell ref="U91:U95"/>
    <mergeCell ref="V91:V95"/>
    <mergeCell ref="W91:W95"/>
    <mergeCell ref="X91:X95"/>
    <mergeCell ref="Y91:Y95"/>
    <mergeCell ref="Z91:Z95"/>
    <mergeCell ref="AA91:AA95"/>
    <mergeCell ref="AB91:AB95"/>
    <mergeCell ref="AC91:AC95"/>
    <mergeCell ref="AD91:AD95"/>
    <mergeCell ref="AE91:AE95"/>
    <mergeCell ref="AF91:AF95"/>
    <mergeCell ref="AH91:AH95"/>
    <mergeCell ref="AI91:AI95"/>
    <mergeCell ref="AJ91:AJ95"/>
    <mergeCell ref="BF91:BF95"/>
    <mergeCell ref="BG91:BG95"/>
    <mergeCell ref="BL91:BL95"/>
    <mergeCell ref="BM91:BM95"/>
    <mergeCell ref="A97:A100"/>
    <mergeCell ref="B97:B100"/>
    <mergeCell ref="C97:C100"/>
    <mergeCell ref="D97:D100"/>
    <mergeCell ref="G97:G100"/>
    <mergeCell ref="H97:H100"/>
    <mergeCell ref="J97:J100"/>
    <mergeCell ref="K97:K100"/>
    <mergeCell ref="L97:L100"/>
    <mergeCell ref="M97:M100"/>
    <mergeCell ref="N97:N100"/>
    <mergeCell ref="O97:O100"/>
    <mergeCell ref="P97:P100"/>
    <mergeCell ref="Q97:Q100"/>
    <mergeCell ref="R97:R100"/>
    <mergeCell ref="S97:S100"/>
    <mergeCell ref="T97:T100"/>
    <mergeCell ref="U97:U100"/>
    <mergeCell ref="V97:V100"/>
    <mergeCell ref="W97:W100"/>
    <mergeCell ref="X97:X100"/>
    <mergeCell ref="Y97:Y100"/>
    <mergeCell ref="Z97:Z100"/>
    <mergeCell ref="AA97:AA100"/>
    <mergeCell ref="AB97:AB100"/>
    <mergeCell ref="AC97:AC100"/>
    <mergeCell ref="AD97:AD100"/>
    <mergeCell ref="AE97:AE100"/>
    <mergeCell ref="AF97:AF100"/>
    <mergeCell ref="AH97:AH100"/>
    <mergeCell ref="AI97:AI100"/>
    <mergeCell ref="AJ97:AJ100"/>
    <mergeCell ref="BF97:BF100"/>
    <mergeCell ref="BG97:BG100"/>
    <mergeCell ref="BH97:BH100"/>
    <mergeCell ref="BI97:BI100"/>
    <mergeCell ref="BJ97:BJ100"/>
    <mergeCell ref="BK97:BK100"/>
    <mergeCell ref="BL97:BL100"/>
    <mergeCell ref="BM97:BM100"/>
    <mergeCell ref="A101:A104"/>
    <mergeCell ref="B101:B104"/>
    <mergeCell ref="C101:C104"/>
    <mergeCell ref="D101:D104"/>
    <mergeCell ref="E101:E104"/>
    <mergeCell ref="F101:F104"/>
    <mergeCell ref="G101:G104"/>
    <mergeCell ref="H101:H104"/>
    <mergeCell ref="J101:J104"/>
    <mergeCell ref="K101:K104"/>
    <mergeCell ref="L101:L104"/>
    <mergeCell ref="M101:M104"/>
    <mergeCell ref="N101:N104"/>
    <mergeCell ref="O101:O104"/>
    <mergeCell ref="P101:P104"/>
    <mergeCell ref="Q101:Q104"/>
    <mergeCell ref="R101:R104"/>
    <mergeCell ref="S101:S104"/>
    <mergeCell ref="T101:T104"/>
    <mergeCell ref="U101:U104"/>
    <mergeCell ref="V101:V104"/>
    <mergeCell ref="A105:A107"/>
    <mergeCell ref="B105:B107"/>
    <mergeCell ref="C105:C107"/>
    <mergeCell ref="D105:D107"/>
    <mergeCell ref="E105:E107"/>
    <mergeCell ref="F105:F107"/>
    <mergeCell ref="G105:G107"/>
    <mergeCell ref="H105:H107"/>
    <mergeCell ref="J105:J107"/>
    <mergeCell ref="K105:K107"/>
    <mergeCell ref="L105:L107"/>
    <mergeCell ref="M105:M107"/>
    <mergeCell ref="N105:N107"/>
    <mergeCell ref="O105:O107"/>
    <mergeCell ref="P105:P107"/>
    <mergeCell ref="Q105:Q107"/>
    <mergeCell ref="R105:R107"/>
    <mergeCell ref="U105:U107"/>
    <mergeCell ref="V105:V107"/>
    <mergeCell ref="W105:W107"/>
    <mergeCell ref="X105:X107"/>
    <mergeCell ref="Y105:Y107"/>
    <mergeCell ref="Z105:Z107"/>
    <mergeCell ref="AA105:AA107"/>
    <mergeCell ref="AB105:AB107"/>
    <mergeCell ref="AC105:AC107"/>
    <mergeCell ref="AD105:AD107"/>
    <mergeCell ref="AE105:AE107"/>
    <mergeCell ref="AF105:AF107"/>
    <mergeCell ref="AH105:AH107"/>
    <mergeCell ref="AI105:AI107"/>
    <mergeCell ref="AJ105:AJ107"/>
    <mergeCell ref="BI105:BI107"/>
    <mergeCell ref="BJ105:BJ107"/>
    <mergeCell ref="BK105:BK107"/>
    <mergeCell ref="BL105:BL107"/>
    <mergeCell ref="BM105:BM107"/>
    <mergeCell ref="A108:A111"/>
    <mergeCell ref="B108:B111"/>
    <mergeCell ref="C108:C111"/>
    <mergeCell ref="D108:D111"/>
    <mergeCell ref="E108:E111"/>
    <mergeCell ref="F108:F111"/>
    <mergeCell ref="G108:G111"/>
    <mergeCell ref="H108:H111"/>
    <mergeCell ref="J108:J111"/>
    <mergeCell ref="K108:K111"/>
    <mergeCell ref="L108:L111"/>
    <mergeCell ref="M108:M111"/>
    <mergeCell ref="N108:N111"/>
    <mergeCell ref="O108:O111"/>
    <mergeCell ref="P108:P111"/>
    <mergeCell ref="Q108:Q111"/>
    <mergeCell ref="R108:R111"/>
    <mergeCell ref="S108:S111"/>
    <mergeCell ref="T108:T111"/>
    <mergeCell ref="U108:U111"/>
    <mergeCell ref="V108:V111"/>
    <mergeCell ref="W108:W111"/>
    <mergeCell ref="X108:X111"/>
    <mergeCell ref="Y108:Y111"/>
    <mergeCell ref="Z108:Z111"/>
    <mergeCell ref="AA108:AA111"/>
    <mergeCell ref="AB108:AB111"/>
    <mergeCell ref="AC108:AC111"/>
    <mergeCell ref="AD108:AD111"/>
    <mergeCell ref="AE108:AE111"/>
    <mergeCell ref="AF108:AF111"/>
    <mergeCell ref="AH108:AH111"/>
    <mergeCell ref="AI108:AI111"/>
    <mergeCell ref="AJ108:AJ111"/>
    <mergeCell ref="BI108:BI111"/>
    <mergeCell ref="BJ108:BJ111"/>
    <mergeCell ref="BK108:BK111"/>
    <mergeCell ref="BN112:BN115"/>
    <mergeCell ref="BP112:BP115"/>
    <mergeCell ref="BQ112:BQ115"/>
    <mergeCell ref="BR112:BR115"/>
    <mergeCell ref="BS112:BS115"/>
    <mergeCell ref="BT112:BT115"/>
    <mergeCell ref="BU112:BU115"/>
    <mergeCell ref="BV112:BV115"/>
    <mergeCell ref="BW112:BW115"/>
    <mergeCell ref="BX112:BX115"/>
    <mergeCell ref="Q112:Q115"/>
    <mergeCell ref="R112:R115"/>
    <mergeCell ref="S112:S115"/>
    <mergeCell ref="T112:T115"/>
    <mergeCell ref="U112:U115"/>
    <mergeCell ref="V112:V115"/>
    <mergeCell ref="W112:W115"/>
    <mergeCell ref="X112:X115"/>
    <mergeCell ref="Y112:Y115"/>
    <mergeCell ref="Z112:Z115"/>
    <mergeCell ref="AA112:AA115"/>
    <mergeCell ref="AB112:AB115"/>
    <mergeCell ref="AC112:AC115"/>
    <mergeCell ref="AD112:AD115"/>
    <mergeCell ref="AE112:AE115"/>
    <mergeCell ref="AF112:AF115"/>
    <mergeCell ref="AG112:AG115"/>
  </mergeCells>
  <conditionalFormatting sqref="K9 K12">
    <cfRule type="cellIs" dxfId="842" priority="627" operator="equal">
      <formula>"Muy Alta"</formula>
    </cfRule>
    <cfRule type="cellIs" dxfId="841" priority="629" operator="equal">
      <formula>"Media"</formula>
    </cfRule>
    <cfRule type="cellIs" dxfId="840" priority="630" operator="equal">
      <formula>"Baja"</formula>
    </cfRule>
    <cfRule type="cellIs" dxfId="839" priority="631" operator="equal">
      <formula>"Muy Baja"</formula>
    </cfRule>
    <cfRule type="cellIs" dxfId="838" priority="628" operator="equal">
      <formula>"Alta"</formula>
    </cfRule>
  </conditionalFormatting>
  <conditionalFormatting sqref="K9:K79">
    <cfRule type="cellIs" dxfId="837" priority="51" operator="equal">
      <formula>"Rara vez"</formula>
    </cfRule>
    <cfRule type="cellIs" dxfId="836" priority="49" operator="equal">
      <formula>"Rara vez"</formula>
    </cfRule>
  </conditionalFormatting>
  <conditionalFormatting sqref="K9:K100">
    <cfRule type="cellIs" dxfId="835" priority="48" operator="equal">
      <formula>"Posible"</formula>
    </cfRule>
    <cfRule type="cellIs" dxfId="834" priority="47" operator="equal">
      <formula>"Probable"</formula>
    </cfRule>
    <cfRule type="cellIs" dxfId="833" priority="46" operator="equal">
      <formula>"Casi Seguro"</formula>
    </cfRule>
    <cfRule type="cellIs" dxfId="832" priority="50" operator="equal">
      <formula>"Improbable"</formula>
    </cfRule>
  </conditionalFormatting>
  <conditionalFormatting sqref="K15">
    <cfRule type="cellIs" dxfId="831" priority="74" operator="equal">
      <formula>"Muy Baja"</formula>
    </cfRule>
    <cfRule type="cellIs" dxfId="830" priority="73" operator="equal">
      <formula>"Baja"</formula>
    </cfRule>
    <cfRule type="cellIs" dxfId="829" priority="72" operator="equal">
      <formula>"Media"</formula>
    </cfRule>
    <cfRule type="cellIs" dxfId="828" priority="70" operator="equal">
      <formula>"Muy Alta"</formula>
    </cfRule>
    <cfRule type="cellIs" dxfId="827" priority="71" operator="equal">
      <formula>"Alta"</formula>
    </cfRule>
  </conditionalFormatting>
  <conditionalFormatting sqref="K18">
    <cfRule type="cellIs" dxfId="826" priority="44" operator="equal">
      <formula>"Baja"</formula>
    </cfRule>
    <cfRule type="cellIs" dxfId="825" priority="45" operator="equal">
      <formula>"Muy Baja"</formula>
    </cfRule>
    <cfRule type="cellIs" dxfId="824" priority="42" operator="equal">
      <formula>"Alta"</formula>
    </cfRule>
    <cfRule type="cellIs" dxfId="823" priority="41" operator="equal">
      <formula>"Muy Alta"</formula>
    </cfRule>
    <cfRule type="cellIs" dxfId="822" priority="43" operator="equal">
      <formula>"Media"</formula>
    </cfRule>
  </conditionalFormatting>
  <conditionalFormatting sqref="K21">
    <cfRule type="cellIs" dxfId="821" priority="756" operator="equal">
      <formula>"Muy Alta"</formula>
    </cfRule>
    <cfRule type="cellIs" dxfId="820" priority="757" operator="equal">
      <formula>"Alta"</formula>
    </cfRule>
    <cfRule type="cellIs" dxfId="819" priority="758" operator="equal">
      <formula>"Media"</formula>
    </cfRule>
    <cfRule type="cellIs" dxfId="818" priority="759" operator="equal">
      <formula>"Baja"</formula>
    </cfRule>
    <cfRule type="cellIs" dxfId="817" priority="760" operator="equal">
      <formula>"Muy Baja"</formula>
    </cfRule>
  </conditionalFormatting>
  <conditionalFormatting sqref="K25">
    <cfRule type="cellIs" dxfId="816" priority="536" operator="equal">
      <formula>"Baja"</formula>
    </cfRule>
    <cfRule type="cellIs" dxfId="815" priority="537" operator="equal">
      <formula>"Muy Baja"</formula>
    </cfRule>
    <cfRule type="cellIs" dxfId="814" priority="535" operator="equal">
      <formula>"Media"</formula>
    </cfRule>
    <cfRule type="cellIs" dxfId="813" priority="534" operator="equal">
      <formula>"Alta"</formula>
    </cfRule>
    <cfRule type="cellIs" dxfId="812" priority="533" operator="equal">
      <formula>"Muy Alta"</formula>
    </cfRule>
  </conditionalFormatting>
  <conditionalFormatting sqref="K28">
    <cfRule type="cellIs" dxfId="811" priority="794" operator="equal">
      <formula>"Baja"</formula>
    </cfRule>
    <cfRule type="cellIs" dxfId="810" priority="792" operator="equal">
      <formula>"Alta"</formula>
    </cfRule>
    <cfRule type="cellIs" dxfId="809" priority="793" operator="equal">
      <formula>"Media"</formula>
    </cfRule>
    <cfRule type="cellIs" dxfId="808" priority="791" operator="equal">
      <formula>"Muy Alta"</formula>
    </cfRule>
    <cfRule type="cellIs" dxfId="807" priority="795" operator="equal">
      <formula>"Muy Baja"</formula>
    </cfRule>
  </conditionalFormatting>
  <conditionalFormatting sqref="K34">
    <cfRule type="cellIs" dxfId="806" priority="570" operator="equal">
      <formula>"Media"</formula>
    </cfRule>
    <cfRule type="cellIs" dxfId="805" priority="572" operator="equal">
      <formula>"Muy Baja"</formula>
    </cfRule>
    <cfRule type="cellIs" dxfId="804" priority="571" operator="equal">
      <formula>"Baja"</formula>
    </cfRule>
    <cfRule type="cellIs" dxfId="803" priority="569" operator="equal">
      <formula>"Alta"</formula>
    </cfRule>
    <cfRule type="cellIs" dxfId="802" priority="568" operator="equal">
      <formula>"Muy Alta"</formula>
    </cfRule>
  </conditionalFormatting>
  <conditionalFormatting sqref="K38">
    <cfRule type="cellIs" dxfId="801" priority="828" operator="equal">
      <formula>"Alta"</formula>
    </cfRule>
    <cfRule type="cellIs" dxfId="800" priority="831" operator="equal">
      <formula>"Muy Baja"</formula>
    </cfRule>
    <cfRule type="cellIs" dxfId="799" priority="829" operator="equal">
      <formula>"Media"</formula>
    </cfRule>
    <cfRule type="cellIs" dxfId="798" priority="830" operator="equal">
      <formula>"Baja"</formula>
    </cfRule>
    <cfRule type="cellIs" dxfId="797" priority="827" operator="equal">
      <formula>"Muy Alta"</formula>
    </cfRule>
  </conditionalFormatting>
  <conditionalFormatting sqref="K43">
    <cfRule type="cellIs" dxfId="796" priority="605" operator="equal">
      <formula>"Media"</formula>
    </cfRule>
    <cfRule type="cellIs" dxfId="795" priority="606" operator="equal">
      <formula>"Baja"</formula>
    </cfRule>
    <cfRule type="cellIs" dxfId="794" priority="607" operator="equal">
      <formula>"Muy Baja"</formula>
    </cfRule>
    <cfRule type="cellIs" dxfId="793" priority="603" operator="equal">
      <formula>"Muy Alta"</formula>
    </cfRule>
    <cfRule type="cellIs" dxfId="792" priority="604" operator="equal">
      <formula>"Alta"</formula>
    </cfRule>
  </conditionalFormatting>
  <conditionalFormatting sqref="K49">
    <cfRule type="cellIs" dxfId="791" priority="667" operator="equal">
      <formula>"Media"</formula>
    </cfRule>
    <cfRule type="cellIs" dxfId="790" priority="669" operator="equal">
      <formula>"Muy Baja"</formula>
    </cfRule>
    <cfRule type="cellIs" dxfId="789" priority="666" operator="equal">
      <formula>"Alta"</formula>
    </cfRule>
    <cfRule type="cellIs" dxfId="788" priority="665" operator="equal">
      <formula>"Muy Alta"</formula>
    </cfRule>
    <cfRule type="cellIs" dxfId="787" priority="668" operator="equal">
      <formula>"Baja"</formula>
    </cfRule>
  </conditionalFormatting>
  <conditionalFormatting sqref="K57">
    <cfRule type="cellIs" dxfId="786" priority="318" operator="equal">
      <formula>"Baja"</formula>
    </cfRule>
    <cfRule type="cellIs" dxfId="785" priority="315" operator="equal">
      <formula>"Muy Alta"</formula>
    </cfRule>
    <cfRule type="cellIs" dxfId="784" priority="316" operator="equal">
      <formula>"Alta"</formula>
    </cfRule>
    <cfRule type="cellIs" dxfId="783" priority="317" operator="equal">
      <formula>"Media"</formula>
    </cfRule>
    <cfRule type="cellIs" dxfId="782" priority="319" operator="equal">
      <formula>"Muy Baja"</formula>
    </cfRule>
  </conditionalFormatting>
  <conditionalFormatting sqref="K61 K64">
    <cfRule type="cellIs" dxfId="781" priority="362" operator="equal">
      <formula>"Baja"</formula>
    </cfRule>
    <cfRule type="cellIs" dxfId="780" priority="363" operator="equal">
      <formula>"Muy Baja"</formula>
    </cfRule>
    <cfRule type="cellIs" dxfId="779" priority="359" operator="equal">
      <formula>"Muy Alta"</formula>
    </cfRule>
    <cfRule type="cellIs" dxfId="778" priority="360" operator="equal">
      <formula>"Alta"</formula>
    </cfRule>
    <cfRule type="cellIs" dxfId="777" priority="361" operator="equal">
      <formula>"Media"</formula>
    </cfRule>
  </conditionalFormatting>
  <conditionalFormatting sqref="K68 K70 K75:K77">
    <cfRule type="cellIs" dxfId="776" priority="392" operator="equal">
      <formula>"Baja"</formula>
    </cfRule>
    <cfRule type="cellIs" dxfId="775" priority="389" operator="equal">
      <formula>"Muy Alta"</formula>
    </cfRule>
    <cfRule type="cellIs" dxfId="774" priority="393" operator="equal">
      <formula>"Muy Baja"</formula>
    </cfRule>
    <cfRule type="cellIs" dxfId="773" priority="390" operator="equal">
      <formula>"Alta"</formula>
    </cfRule>
    <cfRule type="cellIs" dxfId="772" priority="391" operator="equal">
      <formula>"Media"</formula>
    </cfRule>
  </conditionalFormatting>
  <conditionalFormatting sqref="K77">
    <cfRule type="cellIs" dxfId="771" priority="700" operator="equal">
      <formula>"Rara vez"</formula>
    </cfRule>
    <cfRule type="cellIs" dxfId="770" priority="699" operator="equal">
      <formula>"Rara vez"</formula>
    </cfRule>
  </conditionalFormatting>
  <conditionalFormatting sqref="K77:K79">
    <cfRule type="cellIs" dxfId="769" priority="697" operator="equal">
      <formula>"Rara vez"</formula>
    </cfRule>
    <cfRule type="cellIs" dxfId="768" priority="698" operator="equal">
      <formula>"Rara vez"</formula>
    </cfRule>
  </conditionalFormatting>
  <conditionalFormatting sqref="K77:K84">
    <cfRule type="cellIs" dxfId="767" priority="701" operator="equal">
      <formula>"Rara vez"</formula>
    </cfRule>
    <cfRule type="cellIs" dxfId="766" priority="702" operator="equal">
      <formula>"Rara vez"</formula>
    </cfRule>
  </conditionalFormatting>
  <conditionalFormatting sqref="K80">
    <cfRule type="cellIs" dxfId="765" priority="731" operator="equal">
      <formula>"Muy Baja"</formula>
    </cfRule>
    <cfRule type="cellIs" dxfId="764" priority="730" operator="equal">
      <formula>"Baja"</formula>
    </cfRule>
    <cfRule type="cellIs" dxfId="763" priority="729" operator="equal">
      <formula>"Media"</formula>
    </cfRule>
    <cfRule type="cellIs" dxfId="762" priority="727" operator="equal">
      <formula>"Muy Alta"</formula>
    </cfRule>
    <cfRule type="cellIs" dxfId="761" priority="728" operator="equal">
      <formula>"Alta"</formula>
    </cfRule>
    <cfRule type="cellIs" dxfId="760" priority="735" operator="equal">
      <formula>"Rara vez"</formula>
    </cfRule>
    <cfRule type="cellIs" dxfId="759" priority="734" operator="equal">
      <formula>"Rara vez"</formula>
    </cfRule>
  </conditionalFormatting>
  <conditionalFormatting sqref="K80:K84">
    <cfRule type="cellIs" dxfId="758" priority="736" operator="equal">
      <formula>"Rara vez"</formula>
    </cfRule>
    <cfRule type="cellIs" dxfId="757" priority="733" operator="equal">
      <formula>"Rara vez"</formula>
    </cfRule>
    <cfRule type="cellIs" dxfId="756" priority="732" operator="equal">
      <formula>"Rara vez"</formula>
    </cfRule>
    <cfRule type="cellIs" dxfId="755" priority="737" operator="equal">
      <formula>"Rara vez"</formula>
    </cfRule>
  </conditionalFormatting>
  <conditionalFormatting sqref="K85">
    <cfRule type="cellIs" dxfId="754" priority="508" operator="equal">
      <formula>"Rara vez"</formula>
    </cfRule>
    <cfRule type="cellIs" dxfId="753" priority="505" operator="equal">
      <formula>"Media"</formula>
    </cfRule>
    <cfRule type="cellIs" dxfId="752" priority="509" operator="equal">
      <formula>"Rara vez"</formula>
    </cfRule>
    <cfRule type="cellIs" dxfId="751" priority="504" operator="equal">
      <formula>"Alta"</formula>
    </cfRule>
    <cfRule type="cellIs" dxfId="750" priority="503" operator="equal">
      <formula>"Muy Alta"</formula>
    </cfRule>
    <cfRule type="cellIs" dxfId="749" priority="506" operator="equal">
      <formula>"Baja"</formula>
    </cfRule>
    <cfRule type="cellIs" dxfId="748" priority="507" operator="equal">
      <formula>"Muy Baja"</formula>
    </cfRule>
  </conditionalFormatting>
  <conditionalFormatting sqref="K85:K100">
    <cfRule type="cellIs" dxfId="747" priority="409" operator="equal">
      <formula>"Rara vez"</formula>
    </cfRule>
    <cfRule type="cellIs" dxfId="746" priority="410" operator="equal">
      <formula>"Rara vez"</formula>
    </cfRule>
  </conditionalFormatting>
  <conditionalFormatting sqref="K90:K91">
    <cfRule type="cellIs" dxfId="745" priority="461" operator="equal">
      <formula>"Baja"</formula>
    </cfRule>
    <cfRule type="cellIs" dxfId="744" priority="462" operator="equal">
      <formula>"Muy Baja"</formula>
    </cfRule>
    <cfRule type="cellIs" dxfId="743" priority="458" operator="equal">
      <formula>"Muy Alta"</formula>
    </cfRule>
    <cfRule type="cellIs" dxfId="742" priority="459" operator="equal">
      <formula>"Alta"</formula>
    </cfRule>
    <cfRule type="cellIs" dxfId="741" priority="460" operator="equal">
      <formula>"Media"</formula>
    </cfRule>
  </conditionalFormatting>
  <conditionalFormatting sqref="K96">
    <cfRule type="cellIs" dxfId="740" priority="404" operator="equal">
      <formula>"Rara vez"</formula>
    </cfRule>
    <cfRule type="cellIs" dxfId="739" priority="405" operator="equal">
      <formula>"Rara vez"</formula>
    </cfRule>
    <cfRule type="cellIs" dxfId="738" priority="406" operator="equal">
      <formula>"Rara vez"</formula>
    </cfRule>
    <cfRule type="cellIs" dxfId="737" priority="408" operator="equal">
      <formula>"Rara vez"</formula>
    </cfRule>
    <cfRule type="cellIs" dxfId="736" priority="407" operator="equal">
      <formula>"Rara vez"</formula>
    </cfRule>
    <cfRule type="cellIs" dxfId="735" priority="403" operator="equal">
      <formula>"Rara vez"</formula>
    </cfRule>
  </conditionalFormatting>
  <conditionalFormatting sqref="K96:K97">
    <cfRule type="cellIs" dxfId="734" priority="400" operator="equal">
      <formula>"Media"</formula>
    </cfRule>
    <cfRule type="cellIs" dxfId="733" priority="398" operator="equal">
      <formula>"Muy Alta"</formula>
    </cfRule>
    <cfRule type="cellIs" dxfId="732" priority="399" operator="equal">
      <formula>"Alta"</formula>
    </cfRule>
    <cfRule type="cellIs" dxfId="731" priority="402" operator="equal">
      <formula>"Muy Baja"</formula>
    </cfRule>
    <cfRule type="cellIs" dxfId="730" priority="401" operator="equal">
      <formula>"Baja"</formula>
    </cfRule>
  </conditionalFormatting>
  <conditionalFormatting sqref="K101:K105">
    <cfRule type="cellIs" dxfId="729" priority="209" operator="equal">
      <formula>"Rara vez"</formula>
    </cfRule>
    <cfRule type="cellIs" dxfId="728" priority="208" operator="equal">
      <formula>"Improbable"</formula>
    </cfRule>
    <cfRule type="cellIs" dxfId="727" priority="205" operator="equal">
      <formula>"Probable"</formula>
    </cfRule>
    <cfRule type="cellIs" dxfId="726" priority="207" operator="equal">
      <formula>"Rara vez"</formula>
    </cfRule>
    <cfRule type="cellIs" dxfId="725" priority="204" operator="equal">
      <formula>"Casi Seguro"</formula>
    </cfRule>
    <cfRule type="cellIs" dxfId="724" priority="206" operator="equal">
      <formula>"Posible"</formula>
    </cfRule>
  </conditionalFormatting>
  <conditionalFormatting sqref="K108">
    <cfRule type="cellIs" dxfId="723" priority="193" operator="equal">
      <formula>"Rara vez"</formula>
    </cfRule>
    <cfRule type="cellIs" dxfId="722" priority="191" operator="equal">
      <formula>"Rara vez"</formula>
    </cfRule>
    <cfRule type="cellIs" dxfId="721" priority="190" operator="equal">
      <formula>"Posible"</formula>
    </cfRule>
    <cfRule type="cellIs" dxfId="720" priority="189" operator="equal">
      <formula>"Probable"</formula>
    </cfRule>
    <cfRule type="cellIs" dxfId="719" priority="188" operator="equal">
      <formula>"Casi Seguro"</formula>
    </cfRule>
    <cfRule type="cellIs" dxfId="718" priority="192" operator="equal">
      <formula>"Improbable"</formula>
    </cfRule>
  </conditionalFormatting>
  <conditionalFormatting sqref="K112">
    <cfRule type="cellIs" dxfId="717" priority="157" operator="equal">
      <formula>"Muy Alta"</formula>
    </cfRule>
    <cfRule type="cellIs" dxfId="716" priority="144" operator="equal">
      <formula>"Rara vez"</formula>
    </cfRule>
    <cfRule type="cellIs" dxfId="715" priority="160" operator="equal">
      <formula>"Baja"</formula>
    </cfRule>
    <cfRule type="cellIs" dxfId="714" priority="161" operator="equal">
      <formula>"Muy Baja"</formula>
    </cfRule>
    <cfRule type="cellIs" dxfId="713" priority="146" operator="equal">
      <formula>"Rara vez"</formula>
    </cfRule>
    <cfRule type="cellIs" dxfId="712" priority="145" operator="equal">
      <formula>"Improbable"</formula>
    </cfRule>
    <cfRule type="cellIs" dxfId="711" priority="143" operator="equal">
      <formula>"Posible"</formula>
    </cfRule>
    <cfRule type="cellIs" dxfId="710" priority="159" operator="equal">
      <formula>"Media"</formula>
    </cfRule>
    <cfRule type="cellIs" dxfId="709" priority="141" operator="equal">
      <formula>"Casi Seguro"</formula>
    </cfRule>
    <cfRule type="cellIs" dxfId="708" priority="142" operator="equal">
      <formula>"Probable"</formula>
    </cfRule>
    <cfRule type="cellIs" dxfId="707" priority="158" operator="equal">
      <formula>"Alta"</formula>
    </cfRule>
  </conditionalFormatting>
  <conditionalFormatting sqref="K116">
    <cfRule type="cellIs" dxfId="706" priority="115" operator="equal">
      <formula>"Alta"</formula>
    </cfRule>
    <cfRule type="cellIs" dxfId="705" priority="118" operator="equal">
      <formula>"Muy Baja"</formula>
    </cfRule>
    <cfRule type="cellIs" dxfId="704" priority="117" operator="equal">
      <formula>"Baja"</formula>
    </cfRule>
    <cfRule type="cellIs" dxfId="703" priority="99" operator="equal">
      <formula>"Improbable"</formula>
    </cfRule>
    <cfRule type="cellIs" dxfId="702" priority="116" operator="equal">
      <formula>"Media"</formula>
    </cfRule>
    <cfRule type="cellIs" dxfId="701" priority="100" operator="equal">
      <formula>"Rara vez"</formula>
    </cfRule>
    <cfRule type="cellIs" dxfId="700" priority="114" operator="equal">
      <formula>"Muy Alta"</formula>
    </cfRule>
    <cfRule type="cellIs" dxfId="699" priority="95" operator="equal">
      <formula>"Casi Seguro"</formula>
    </cfRule>
    <cfRule type="cellIs" dxfId="698" priority="96" operator="equal">
      <formula>"Probable"</formula>
    </cfRule>
    <cfRule type="cellIs" dxfId="697" priority="97" operator="equal">
      <formula>"Posible"</formula>
    </cfRule>
    <cfRule type="cellIs" dxfId="696" priority="98" operator="equal">
      <formula>"Rara vez"</formula>
    </cfRule>
  </conditionalFormatting>
  <conditionalFormatting sqref="AG9:AG100">
    <cfRule type="containsText" dxfId="695" priority="40" operator="containsText" text="❌">
      <formula>NOT(ISERROR(SEARCH(("❌"),(AG9))))</formula>
    </cfRule>
  </conditionalFormatting>
  <conditionalFormatting sqref="AG101:AG111">
    <cfRule type="containsText" dxfId="694" priority="215" operator="containsText" text="❌">
      <formula>NOT(ISERROR(SEARCH("❌",AG101)))</formula>
    </cfRule>
  </conditionalFormatting>
  <conditionalFormatting sqref="AG112">
    <cfRule type="containsText" dxfId="693" priority="162" operator="containsText" text="❌">
      <formula>NOT(ISERROR(SEARCH("❌",AG112)))</formula>
    </cfRule>
  </conditionalFormatting>
  <conditionalFormatting sqref="AG116">
    <cfRule type="containsText" dxfId="692" priority="119" operator="containsText" text="❌">
      <formula>NOT(ISERROR(SEARCH("❌",AG116)))</formula>
    </cfRule>
  </conditionalFormatting>
  <conditionalFormatting sqref="AG117:AG122">
    <cfRule type="containsText" dxfId="691" priority="229" operator="containsText" text="❌">
      <formula>NOT(ISERROR(SEARCH("❌",AG117)))</formula>
    </cfRule>
  </conditionalFormatting>
  <conditionalFormatting sqref="AH9">
    <cfRule type="cellIs" dxfId="690" priority="636" operator="equal">
      <formula>"Leve"</formula>
    </cfRule>
    <cfRule type="cellIs" dxfId="689" priority="634" operator="equal">
      <formula>"Moderado"</formula>
    </cfRule>
    <cfRule type="cellIs" dxfId="688" priority="633" operator="equal">
      <formula>"Mayor"</formula>
    </cfRule>
    <cfRule type="cellIs" dxfId="687" priority="635" operator="equal">
      <formula>"Menor"</formula>
    </cfRule>
    <cfRule type="cellIs" dxfId="686" priority="632" operator="equal">
      <formula>"Catastrófico"</formula>
    </cfRule>
  </conditionalFormatting>
  <conditionalFormatting sqref="AH12">
    <cfRule type="cellIs" dxfId="685" priority="626" operator="equal">
      <formula>"Leve"</formula>
    </cfRule>
    <cfRule type="cellIs" dxfId="684" priority="622" operator="equal">
      <formula>"Catastrófico"</formula>
    </cfRule>
    <cfRule type="cellIs" dxfId="683" priority="623" operator="equal">
      <formula>"Mayor"</formula>
    </cfRule>
    <cfRule type="cellIs" dxfId="682" priority="624" operator="equal">
      <formula>"Moderado"</formula>
    </cfRule>
    <cfRule type="cellIs" dxfId="681" priority="625" operator="equal">
      <formula>"Menor"</formula>
    </cfRule>
  </conditionalFormatting>
  <conditionalFormatting sqref="AH15">
    <cfRule type="cellIs" dxfId="680" priority="75" operator="equal">
      <formula>"Catastrófico"</formula>
    </cfRule>
    <cfRule type="cellIs" dxfId="679" priority="79" operator="equal">
      <formula>"Leve"</formula>
    </cfRule>
    <cfRule type="cellIs" dxfId="678" priority="76" operator="equal">
      <formula>"Mayor"</formula>
    </cfRule>
    <cfRule type="cellIs" dxfId="677" priority="78" operator="equal">
      <formula>"Menor"</formula>
    </cfRule>
    <cfRule type="cellIs" dxfId="676" priority="77" operator="equal">
      <formula>"Moderado"</formula>
    </cfRule>
  </conditionalFormatting>
  <conditionalFormatting sqref="AH18">
    <cfRule type="cellIs" dxfId="675" priority="9" operator="equal">
      <formula>"Leve"</formula>
    </cfRule>
    <cfRule type="cellIs" dxfId="674" priority="8" operator="equal">
      <formula>"Menor"</formula>
    </cfRule>
    <cfRule type="cellIs" dxfId="673" priority="7" operator="equal">
      <formula>"Moderado"</formula>
    </cfRule>
    <cfRule type="cellIs" dxfId="672" priority="6" operator="equal">
      <formula>"Mayor"</formula>
    </cfRule>
    <cfRule type="cellIs" dxfId="671" priority="5" operator="equal">
      <formula>"Catastrófico"</formula>
    </cfRule>
  </conditionalFormatting>
  <conditionalFormatting sqref="AH21">
    <cfRule type="cellIs" dxfId="670" priority="762" operator="equal">
      <formula>"Mayor"</formula>
    </cfRule>
    <cfRule type="cellIs" dxfId="669" priority="761" operator="equal">
      <formula>"Catastrófico"</formula>
    </cfRule>
    <cfRule type="cellIs" dxfId="668" priority="765" operator="equal">
      <formula>"Leve"</formula>
    </cfRule>
    <cfRule type="cellIs" dxfId="667" priority="763" operator="equal">
      <formula>"Moderado"</formula>
    </cfRule>
    <cfRule type="cellIs" dxfId="666" priority="764" operator="equal">
      <formula>"Menor"</formula>
    </cfRule>
  </conditionalFormatting>
  <conditionalFormatting sqref="AH25">
    <cfRule type="cellIs" dxfId="665" priority="529" operator="equal">
      <formula>"Mayor"</formula>
    </cfRule>
    <cfRule type="cellIs" dxfId="664" priority="528" operator="equal">
      <formula>"Catastrófico"</formula>
    </cfRule>
    <cfRule type="cellIs" dxfId="663" priority="532" operator="equal">
      <formula>"Leve"</formula>
    </cfRule>
    <cfRule type="cellIs" dxfId="662" priority="531" operator="equal">
      <formula>"Menor"</formula>
    </cfRule>
    <cfRule type="cellIs" dxfId="661" priority="530" operator="equal">
      <formula>"Moderado"</formula>
    </cfRule>
  </conditionalFormatting>
  <conditionalFormatting sqref="AH28">
    <cfRule type="cellIs" dxfId="660" priority="787" operator="equal">
      <formula>"Mayor"</formula>
    </cfRule>
    <cfRule type="cellIs" dxfId="659" priority="789" operator="equal">
      <formula>"Menor"</formula>
    </cfRule>
    <cfRule type="cellIs" dxfId="658" priority="788" operator="equal">
      <formula>"Moderado"</formula>
    </cfRule>
    <cfRule type="cellIs" dxfId="657" priority="786" operator="equal">
      <formula>"Catastrófico"</formula>
    </cfRule>
    <cfRule type="cellIs" dxfId="656" priority="790" operator="equal">
      <formula>"Leve"</formula>
    </cfRule>
  </conditionalFormatting>
  <conditionalFormatting sqref="AH34">
    <cfRule type="cellIs" dxfId="655" priority="566" operator="equal">
      <formula>"Menor"</formula>
    </cfRule>
    <cfRule type="cellIs" dxfId="654" priority="563" operator="equal">
      <formula>"Catastrófico"</formula>
    </cfRule>
    <cfRule type="cellIs" dxfId="653" priority="564" operator="equal">
      <formula>"Mayor"</formula>
    </cfRule>
    <cfRule type="cellIs" dxfId="652" priority="565" operator="equal">
      <formula>"Moderado"</formula>
    </cfRule>
    <cfRule type="cellIs" dxfId="651" priority="567" operator="equal">
      <formula>"Leve"</formula>
    </cfRule>
  </conditionalFormatting>
  <conditionalFormatting sqref="AH38 AJ38">
    <cfRule type="cellIs" dxfId="650" priority="826" operator="equal">
      <formula>"Leve"</formula>
    </cfRule>
    <cfRule type="cellIs" dxfId="649" priority="825" operator="equal">
      <formula>"Menor"</formula>
    </cfRule>
    <cfRule type="cellIs" dxfId="648" priority="823" operator="equal">
      <formula>"Mayor"</formula>
    </cfRule>
    <cfRule type="cellIs" dxfId="647" priority="822" operator="equal">
      <formula>"Catastrófico"</formula>
    </cfRule>
  </conditionalFormatting>
  <conditionalFormatting sqref="AH43">
    <cfRule type="cellIs" dxfId="646" priority="600" operator="equal">
      <formula>"Moderado"</formula>
    </cfRule>
    <cfRule type="cellIs" dxfId="645" priority="602" operator="equal">
      <formula>"Leve"</formula>
    </cfRule>
    <cfRule type="cellIs" dxfId="644" priority="598" operator="equal">
      <formula>"Catastrófico"</formula>
    </cfRule>
    <cfRule type="cellIs" dxfId="643" priority="601" operator="equal">
      <formula>"Menor"</formula>
    </cfRule>
    <cfRule type="cellIs" dxfId="642" priority="599" operator="equal">
      <formula>"Mayor"</formula>
    </cfRule>
  </conditionalFormatting>
  <conditionalFormatting sqref="AH49">
    <cfRule type="cellIs" dxfId="641" priority="661" operator="equal">
      <formula>"Mayor"</formula>
    </cfRule>
    <cfRule type="cellIs" dxfId="640" priority="664" operator="equal">
      <formula>"Leve"</formula>
    </cfRule>
    <cfRule type="cellIs" dxfId="639" priority="663" operator="equal">
      <formula>"Menor"</formula>
    </cfRule>
    <cfRule type="cellIs" dxfId="638" priority="662" operator="equal">
      <formula>"Moderado"</formula>
    </cfRule>
    <cfRule type="cellIs" dxfId="637" priority="660" operator="equal">
      <formula>"Catastrófico"</formula>
    </cfRule>
  </conditionalFormatting>
  <conditionalFormatting sqref="AH54">
    <cfRule type="cellIs" dxfId="636" priority="674" operator="equal">
      <formula>"Moderado"</formula>
    </cfRule>
    <cfRule type="cellIs" dxfId="635" priority="672" operator="equal">
      <formula>"Catastrófico"</formula>
    </cfRule>
    <cfRule type="cellIs" dxfId="634" priority="673" operator="equal">
      <formula>"Mayor"</formula>
    </cfRule>
    <cfRule type="cellIs" dxfId="633" priority="676" operator="equal">
      <formula>"Leve"</formula>
    </cfRule>
    <cfRule type="cellIs" dxfId="632" priority="675" operator="equal">
      <formula>"Menor"</formula>
    </cfRule>
  </conditionalFormatting>
  <conditionalFormatting sqref="AH57">
    <cfRule type="cellIs" dxfId="631" priority="259" operator="equal">
      <formula>"Leve"</formula>
    </cfRule>
    <cfRule type="cellIs" dxfId="630" priority="258" operator="equal">
      <formula>"Menor"</formula>
    </cfRule>
    <cfRule type="cellIs" dxfId="629" priority="257" operator="equal">
      <formula>"Moderado"</formula>
    </cfRule>
    <cfRule type="cellIs" dxfId="628" priority="256" operator="equal">
      <formula>"Mayor"</formula>
    </cfRule>
    <cfRule type="cellIs" dxfId="627" priority="255" operator="equal">
      <formula>"Catastrófico"</formula>
    </cfRule>
  </conditionalFormatting>
  <conditionalFormatting sqref="AH61">
    <cfRule type="cellIs" dxfId="626" priority="314" operator="equal">
      <formula>"Leve"</formula>
    </cfRule>
    <cfRule type="cellIs" dxfId="625" priority="313" operator="equal">
      <formula>"Menor"</formula>
    </cfRule>
    <cfRule type="cellIs" dxfId="624" priority="312" operator="equal">
      <formula>"Moderado"</formula>
    </cfRule>
    <cfRule type="cellIs" dxfId="623" priority="311" operator="equal">
      <formula>"Mayor"</formula>
    </cfRule>
    <cfRule type="cellIs" dxfId="622" priority="310" operator="equal">
      <formula>"Catastrófico"</formula>
    </cfRule>
  </conditionalFormatting>
  <conditionalFormatting sqref="AH64">
    <cfRule type="cellIs" dxfId="621" priority="354" operator="equal">
      <formula>"Catastrófico"</formula>
    </cfRule>
    <cfRule type="cellIs" dxfId="620" priority="355" operator="equal">
      <formula>"Mayor"</formula>
    </cfRule>
    <cfRule type="cellIs" dxfId="619" priority="356" operator="equal">
      <formula>"Moderado"</formula>
    </cfRule>
    <cfRule type="cellIs" dxfId="618" priority="358" operator="equal">
      <formula>"Leve"</formula>
    </cfRule>
    <cfRule type="cellIs" dxfId="617" priority="357" operator="equal">
      <formula>"Menor"</formula>
    </cfRule>
  </conditionalFormatting>
  <conditionalFormatting sqref="AH68 AH70 AH75:AH77 AH96:AH97">
    <cfRule type="cellIs" dxfId="616" priority="388" operator="equal">
      <formula>"Leve"</formula>
    </cfRule>
    <cfRule type="cellIs" dxfId="615" priority="387" operator="equal">
      <formula>"Menor"</formula>
    </cfRule>
    <cfRule type="cellIs" dxfId="614" priority="386" operator="equal">
      <formula>"Moderado"</formula>
    </cfRule>
    <cfRule type="cellIs" dxfId="613" priority="384" operator="equal">
      <formula>"Catastrófico"</formula>
    </cfRule>
    <cfRule type="cellIs" dxfId="612" priority="385" operator="equal">
      <formula>"Mayor"</formula>
    </cfRule>
  </conditionalFormatting>
  <conditionalFormatting sqref="AH80">
    <cfRule type="cellIs" dxfId="611" priority="726" operator="equal">
      <formula>"Leve"</formula>
    </cfRule>
    <cfRule type="cellIs" dxfId="610" priority="722" operator="equal">
      <formula>"Catastrófico"</formula>
    </cfRule>
    <cfRule type="cellIs" dxfId="609" priority="724" operator="equal">
      <formula>"Moderado"</formula>
    </cfRule>
    <cfRule type="cellIs" dxfId="608" priority="725" operator="equal">
      <formula>"Menor"</formula>
    </cfRule>
    <cfRule type="cellIs" dxfId="607" priority="723" operator="equal">
      <formula>"Mayor"</formula>
    </cfRule>
  </conditionalFormatting>
  <conditionalFormatting sqref="AH85">
    <cfRule type="cellIs" dxfId="606" priority="498" operator="equal">
      <formula>"Catastrófico"</formula>
    </cfRule>
    <cfRule type="cellIs" dxfId="605" priority="499" operator="equal">
      <formula>"Mayor"</formula>
    </cfRule>
    <cfRule type="cellIs" dxfId="604" priority="500" operator="equal">
      <formula>"Moderado"</formula>
    </cfRule>
    <cfRule type="cellIs" dxfId="603" priority="502" operator="equal">
      <formula>"Leve"</formula>
    </cfRule>
    <cfRule type="cellIs" dxfId="602" priority="501" operator="equal">
      <formula>"Menor"</formula>
    </cfRule>
  </conditionalFormatting>
  <conditionalFormatting sqref="AH90:AH91">
    <cfRule type="cellIs" dxfId="601" priority="466" operator="equal">
      <formula>"Menor"</formula>
    </cfRule>
    <cfRule type="cellIs" dxfId="600" priority="465" operator="equal">
      <formula>"Moderado"</formula>
    </cfRule>
    <cfRule type="cellIs" dxfId="599" priority="464" operator="equal">
      <formula>"Mayor"</formula>
    </cfRule>
    <cfRule type="cellIs" dxfId="598" priority="463" operator="equal">
      <formula>"Catastrófico"</formula>
    </cfRule>
    <cfRule type="cellIs" dxfId="597" priority="467" operator="equal">
      <formula>"Leve"</formula>
    </cfRule>
  </conditionalFormatting>
  <conditionalFormatting sqref="AH101">
    <cfRule type="cellIs" dxfId="596" priority="210" operator="equal">
      <formula>"Catastrófico"</formula>
    </cfRule>
    <cfRule type="cellIs" dxfId="595" priority="212" operator="equal">
      <formula>"Moderado"</formula>
    </cfRule>
    <cfRule type="cellIs" dxfId="594" priority="213" operator="equal">
      <formula>"Menor"</formula>
    </cfRule>
    <cfRule type="cellIs" dxfId="593" priority="214" operator="equal">
      <formula>"Leve"</formula>
    </cfRule>
    <cfRule type="cellIs" dxfId="592" priority="211" operator="equal">
      <formula>"Mayor"</formula>
    </cfRule>
  </conditionalFormatting>
  <conditionalFormatting sqref="AH105 AH108">
    <cfRule type="cellIs" dxfId="591" priority="225" operator="equal">
      <formula>"Mayor"</formula>
    </cfRule>
    <cfRule type="cellIs" dxfId="590" priority="224" operator="equal">
      <formula>"Catastrófico"</formula>
    </cfRule>
    <cfRule type="cellIs" dxfId="589" priority="228" operator="equal">
      <formula>"Leve"</formula>
    </cfRule>
    <cfRule type="cellIs" dxfId="588" priority="227" operator="equal">
      <formula>"Menor"</formula>
    </cfRule>
    <cfRule type="cellIs" dxfId="587" priority="226" operator="equal">
      <formula>"Moderado"</formula>
    </cfRule>
  </conditionalFormatting>
  <conditionalFormatting sqref="AH112">
    <cfRule type="cellIs" dxfId="586" priority="154" operator="equal">
      <formula>"Moderado"</formula>
    </cfRule>
    <cfRule type="cellIs" dxfId="585" priority="155" operator="equal">
      <formula>"Menor"</formula>
    </cfRule>
    <cfRule type="cellIs" dxfId="584" priority="156" operator="equal">
      <formula>"Leve"</formula>
    </cfRule>
    <cfRule type="cellIs" dxfId="583" priority="153" operator="equal">
      <formula>"Mayor"</formula>
    </cfRule>
    <cfRule type="cellIs" dxfId="582" priority="152" operator="equal">
      <formula>"Catastrófico"</formula>
    </cfRule>
  </conditionalFormatting>
  <conditionalFormatting sqref="AH116">
    <cfRule type="cellIs" dxfId="581" priority="112" operator="equal">
      <formula>"Menor"</formula>
    </cfRule>
    <cfRule type="cellIs" dxfId="580" priority="111" operator="equal">
      <formula>"Moderado"</formula>
    </cfRule>
    <cfRule type="cellIs" dxfId="579" priority="110" operator="equal">
      <formula>"Mayor"</formula>
    </cfRule>
    <cfRule type="cellIs" dxfId="578" priority="109" operator="equal">
      <formula>"Catastrófico"</formula>
    </cfRule>
    <cfRule type="cellIs" dxfId="577" priority="113" operator="equal">
      <formula>"Leve"</formula>
    </cfRule>
  </conditionalFormatting>
  <conditionalFormatting sqref="AI38:AI42">
    <cfRule type="containsText" dxfId="576" priority="821" operator="containsText" text="❌">
      <formula>NOT(ISERROR(SEARCH(("❌"),(AI38))))</formula>
    </cfRule>
  </conditionalFormatting>
  <conditionalFormatting sqref="AJ9 AJ12">
    <cfRule type="cellIs" dxfId="575" priority="620" operator="equal">
      <formula>"Moderado"</formula>
    </cfRule>
    <cfRule type="cellIs" dxfId="574" priority="619" operator="equal">
      <formula>"Alto"</formula>
    </cfRule>
    <cfRule type="cellIs" dxfId="573" priority="618" operator="equal">
      <formula>"Extremo"</formula>
    </cfRule>
    <cfRule type="cellIs" dxfId="572" priority="621" operator="equal">
      <formula>"Bajo"</formula>
    </cfRule>
  </conditionalFormatting>
  <conditionalFormatting sqref="AJ9:AJ38">
    <cfRule type="cellIs" dxfId="571" priority="10" operator="equal">
      <formula>"Moderada"</formula>
    </cfRule>
    <cfRule type="cellIs" dxfId="570" priority="12" operator="equal">
      <formula>"Extrema"</formula>
    </cfRule>
    <cfRule type="cellIs" dxfId="569" priority="11" operator="equal">
      <formula>"Alta"</formula>
    </cfRule>
  </conditionalFormatting>
  <conditionalFormatting sqref="AJ15">
    <cfRule type="cellIs" dxfId="568" priority="55" operator="equal">
      <formula>"Bajo"</formula>
    </cfRule>
    <cfRule type="cellIs" dxfId="567" priority="54" operator="equal">
      <formula>"Moderado"</formula>
    </cfRule>
    <cfRule type="cellIs" dxfId="566" priority="53" operator="equal">
      <formula>"Alto"</formula>
    </cfRule>
    <cfRule type="cellIs" dxfId="565" priority="52" operator="equal">
      <formula>"Extremo"</formula>
    </cfRule>
  </conditionalFormatting>
  <conditionalFormatting sqref="AJ18">
    <cfRule type="cellIs" dxfId="564" priority="4" operator="equal">
      <formula>"Bajo"</formula>
    </cfRule>
    <cfRule type="cellIs" dxfId="563" priority="3" operator="equal">
      <formula>"Moderado"</formula>
    </cfRule>
    <cfRule type="cellIs" dxfId="562" priority="2" operator="equal">
      <formula>"Alto"</formula>
    </cfRule>
    <cfRule type="cellIs" dxfId="561" priority="1" operator="equal">
      <formula>"Extremo"</formula>
    </cfRule>
  </conditionalFormatting>
  <conditionalFormatting sqref="AJ21">
    <cfRule type="cellIs" dxfId="560" priority="739" operator="equal">
      <formula>"Alto"</formula>
    </cfRule>
    <cfRule type="cellIs" dxfId="559" priority="740" operator="equal">
      <formula>"Moderado"</formula>
    </cfRule>
    <cfRule type="cellIs" dxfId="558" priority="741" operator="equal">
      <formula>"Bajo"</formula>
    </cfRule>
    <cfRule type="cellIs" dxfId="557" priority="738" operator="equal">
      <formula>"Extremo"</formula>
    </cfRule>
  </conditionalFormatting>
  <conditionalFormatting sqref="AJ25">
    <cfRule type="cellIs" dxfId="556" priority="510" operator="equal">
      <formula>"Extremo"</formula>
    </cfRule>
    <cfRule type="cellIs" dxfId="555" priority="512" operator="equal">
      <formula>"Moderado"</formula>
    </cfRule>
    <cfRule type="cellIs" dxfId="554" priority="511" operator="equal">
      <formula>"Alto"</formula>
    </cfRule>
    <cfRule type="cellIs" dxfId="553" priority="513" operator="equal">
      <formula>"Bajo"</formula>
    </cfRule>
  </conditionalFormatting>
  <conditionalFormatting sqref="AJ28">
    <cfRule type="cellIs" dxfId="552" priority="769" operator="equal">
      <formula>"Alto"</formula>
    </cfRule>
    <cfRule type="cellIs" dxfId="551" priority="768" operator="equal">
      <formula>"Extremo"</formula>
    </cfRule>
    <cfRule type="cellIs" dxfId="550" priority="770" operator="equal">
      <formula>"Moderado"</formula>
    </cfRule>
    <cfRule type="cellIs" dxfId="549" priority="771" operator="equal">
      <formula>"Bajo"</formula>
    </cfRule>
  </conditionalFormatting>
  <conditionalFormatting sqref="AJ34">
    <cfRule type="cellIs" dxfId="548" priority="547" operator="equal">
      <formula>"Moderado"</formula>
    </cfRule>
    <cfRule type="cellIs" dxfId="547" priority="548" operator="equal">
      <formula>"Bajo"</formula>
    </cfRule>
    <cfRule type="cellIs" dxfId="546" priority="545" operator="equal">
      <formula>"Extremo"</formula>
    </cfRule>
    <cfRule type="cellIs" dxfId="545" priority="546" operator="equal">
      <formula>"Alto"</formula>
    </cfRule>
  </conditionalFormatting>
  <conditionalFormatting sqref="AJ38 AH38">
    <cfRule type="cellIs" dxfId="544" priority="824" operator="equal">
      <formula>"Moderado"</formula>
    </cfRule>
  </conditionalFormatting>
  <conditionalFormatting sqref="AJ38">
    <cfRule type="cellIs" dxfId="543" priority="806" operator="equal">
      <formula>"Bajo"</formula>
    </cfRule>
    <cfRule type="cellIs" dxfId="542" priority="805" operator="equal">
      <formula>"Moderado"</formula>
    </cfRule>
    <cfRule type="cellIs" dxfId="541" priority="804" operator="equal">
      <formula>"Alto"</formula>
    </cfRule>
    <cfRule type="cellIs" dxfId="540" priority="803" operator="equal">
      <formula>"Extremo"</formula>
    </cfRule>
  </conditionalFormatting>
  <conditionalFormatting sqref="AJ43">
    <cfRule type="cellIs" dxfId="539" priority="581" operator="equal">
      <formula>"Alto"</formula>
    </cfRule>
    <cfRule type="cellIs" dxfId="538" priority="582" operator="equal">
      <formula>"Moderado"</formula>
    </cfRule>
    <cfRule type="cellIs" dxfId="537" priority="583" operator="equal">
      <formula>"Bajo"</formula>
    </cfRule>
    <cfRule type="cellIs" dxfId="536" priority="580" operator="equal">
      <formula>"Extremo"</formula>
    </cfRule>
  </conditionalFormatting>
  <conditionalFormatting sqref="AJ43:AJ54">
    <cfRule type="cellIs" dxfId="535" priority="617" operator="equal">
      <formula>"Extrema"</formula>
    </cfRule>
    <cfRule type="cellIs" dxfId="534" priority="616" operator="equal">
      <formula>"Alta"</formula>
    </cfRule>
    <cfRule type="cellIs" dxfId="533" priority="615" operator="equal">
      <formula>"Moderada"</formula>
    </cfRule>
  </conditionalFormatting>
  <conditionalFormatting sqref="AJ49">
    <cfRule type="cellIs" dxfId="532" priority="644" operator="equal">
      <formula>"Moderado"</formula>
    </cfRule>
    <cfRule type="cellIs" dxfId="531" priority="645" operator="equal">
      <formula>"Bajo"</formula>
    </cfRule>
    <cfRule type="cellIs" dxfId="530" priority="642" operator="equal">
      <formula>"Extremo"</formula>
    </cfRule>
    <cfRule type="cellIs" dxfId="529" priority="643" operator="equal">
      <formula>"Alto"</formula>
    </cfRule>
  </conditionalFormatting>
  <conditionalFormatting sqref="AJ54">
    <cfRule type="cellIs" dxfId="528" priority="677" operator="equal">
      <formula>"Extremo"</formula>
    </cfRule>
    <cfRule type="cellIs" dxfId="527" priority="680" operator="equal">
      <formula>"Bajo"</formula>
    </cfRule>
    <cfRule type="cellIs" dxfId="526" priority="679" operator="equal">
      <formula>"Moderado"</formula>
    </cfRule>
    <cfRule type="cellIs" dxfId="525" priority="678" operator="equal">
      <formula>"Alto"</formula>
    </cfRule>
  </conditionalFormatting>
  <conditionalFormatting sqref="AJ57">
    <cfRule type="cellIs" dxfId="524" priority="251" operator="equal">
      <formula>"Extremo"</formula>
    </cfRule>
    <cfRule type="cellIs" dxfId="523" priority="252" operator="equal">
      <formula>"Alto"</formula>
    </cfRule>
    <cfRule type="cellIs" dxfId="522" priority="253" operator="equal">
      <formula>"Moderado"</formula>
    </cfRule>
    <cfRule type="cellIs" dxfId="521" priority="254" operator="equal">
      <formula>"Bajo"</formula>
    </cfRule>
  </conditionalFormatting>
  <conditionalFormatting sqref="AJ57:AJ101 AJ105 AJ108">
    <cfRule type="cellIs" dxfId="520" priority="185" operator="equal">
      <formula>"Moderada"</formula>
    </cfRule>
    <cfRule type="cellIs" dxfId="519" priority="186" operator="equal">
      <formula>"Alta"</formula>
    </cfRule>
    <cfRule type="cellIs" dxfId="518" priority="187" operator="equal">
      <formula>"Extrema"</formula>
    </cfRule>
  </conditionalFormatting>
  <conditionalFormatting sqref="AJ61">
    <cfRule type="cellIs" dxfId="517" priority="308" operator="equal">
      <formula>"Moderado"</formula>
    </cfRule>
    <cfRule type="cellIs" dxfId="516" priority="309" operator="equal">
      <formula>"Bajo"</formula>
    </cfRule>
    <cfRule type="cellIs" dxfId="515" priority="307" operator="equal">
      <formula>"Alto"</formula>
    </cfRule>
    <cfRule type="cellIs" dxfId="514" priority="306" operator="equal">
      <formula>"Extremo"</formula>
    </cfRule>
  </conditionalFormatting>
  <conditionalFormatting sqref="AJ64">
    <cfRule type="cellIs" dxfId="513" priority="337" operator="equal">
      <formula>"Alto"</formula>
    </cfRule>
    <cfRule type="cellIs" dxfId="512" priority="339" operator="equal">
      <formula>"Bajo"</formula>
    </cfRule>
    <cfRule type="cellIs" dxfId="511" priority="338" operator="equal">
      <formula>"Moderado"</formula>
    </cfRule>
    <cfRule type="cellIs" dxfId="510" priority="336" operator="equal">
      <formula>"Extremo"</formula>
    </cfRule>
  </conditionalFormatting>
  <conditionalFormatting sqref="AJ68 AJ70 AJ75:AJ77">
    <cfRule type="cellIs" dxfId="509" priority="367" operator="equal">
      <formula>"Alto"</formula>
    </cfRule>
    <cfRule type="cellIs" dxfId="508" priority="369" operator="equal">
      <formula>"Bajo"</formula>
    </cfRule>
    <cfRule type="cellIs" dxfId="507" priority="368" operator="equal">
      <formula>"Moderado"</formula>
    </cfRule>
    <cfRule type="cellIs" dxfId="506" priority="366" operator="equal">
      <formula>"Extremo"</formula>
    </cfRule>
  </conditionalFormatting>
  <conditionalFormatting sqref="AJ80">
    <cfRule type="cellIs" dxfId="505" priority="710" operator="equal">
      <formula>"Moderado"</formula>
    </cfRule>
    <cfRule type="cellIs" dxfId="504" priority="709" operator="equal">
      <formula>"Alto"</formula>
    </cfRule>
    <cfRule type="cellIs" dxfId="503" priority="708" operator="equal">
      <formula>"Extremo"</formula>
    </cfRule>
    <cfRule type="cellIs" dxfId="502" priority="711" operator="equal">
      <formula>"Bajo"</formula>
    </cfRule>
  </conditionalFormatting>
  <conditionalFormatting sqref="AJ85">
    <cfRule type="cellIs" dxfId="501" priority="480" operator="equal">
      <formula>"Extremo"</formula>
    </cfRule>
    <cfRule type="cellIs" dxfId="500" priority="481" operator="equal">
      <formula>"Alto"</formula>
    </cfRule>
    <cfRule type="cellIs" dxfId="499" priority="483" operator="equal">
      <formula>"Bajo"</formula>
    </cfRule>
    <cfRule type="cellIs" dxfId="498" priority="482" operator="equal">
      <formula>"Moderado"</formula>
    </cfRule>
  </conditionalFormatting>
  <conditionalFormatting sqref="AJ90:AJ91">
    <cfRule type="cellIs" dxfId="497" priority="443" operator="equal">
      <formula>"Bajo"</formula>
    </cfRule>
    <cfRule type="cellIs" dxfId="496" priority="442" operator="equal">
      <formula>"Moderado"</formula>
    </cfRule>
    <cfRule type="cellIs" dxfId="495" priority="441" operator="equal">
      <formula>"Alto"</formula>
    </cfRule>
    <cfRule type="cellIs" dxfId="494" priority="440" operator="equal">
      <formula>"Extremo"</formula>
    </cfRule>
  </conditionalFormatting>
  <conditionalFormatting sqref="AJ96:AJ97">
    <cfRule type="cellIs" dxfId="493" priority="395" operator="equal">
      <formula>"Alto"</formula>
    </cfRule>
    <cfRule type="cellIs" dxfId="492" priority="394" operator="equal">
      <formula>"Extremo"</formula>
    </cfRule>
    <cfRule type="cellIs" dxfId="491" priority="397" operator="equal">
      <formula>"Bajo"</formula>
    </cfRule>
    <cfRule type="cellIs" dxfId="490" priority="396" operator="equal">
      <formula>"Moderado"</formula>
    </cfRule>
  </conditionalFormatting>
  <conditionalFormatting sqref="AJ101 AJ105 AJ108">
    <cfRule type="cellIs" dxfId="489" priority="184" operator="equal">
      <formula>"Bajo"</formula>
    </cfRule>
    <cfRule type="cellIs" dxfId="488" priority="183" operator="equal">
      <formula>"Moderado"</formula>
    </cfRule>
    <cfRule type="cellIs" dxfId="487" priority="181" operator="equal">
      <formula>"Extremo"</formula>
    </cfRule>
    <cfRule type="cellIs" dxfId="486" priority="182" operator="equal">
      <formula>"Alto"</formula>
    </cfRule>
  </conditionalFormatting>
  <conditionalFormatting sqref="AJ112">
    <cfRule type="cellIs" dxfId="485" priority="175" operator="equal">
      <formula>"Bajo"</formula>
    </cfRule>
    <cfRule type="cellIs" dxfId="484" priority="174" operator="equal">
      <formula>"Moderado"</formula>
    </cfRule>
    <cfRule type="cellIs" dxfId="483" priority="138" operator="equal">
      <formula>"Moderada"</formula>
    </cfRule>
    <cfRule type="cellIs" dxfId="482" priority="172" operator="equal">
      <formula>"Extremo"</formula>
    </cfRule>
    <cfRule type="cellIs" dxfId="481" priority="139" operator="equal">
      <formula>"Alta"</formula>
    </cfRule>
    <cfRule type="cellIs" dxfId="480" priority="140" operator="equal">
      <formula>"Extrema"</formula>
    </cfRule>
    <cfRule type="cellIs" dxfId="479" priority="173" operator="equal">
      <formula>"Alto"</formula>
    </cfRule>
  </conditionalFormatting>
  <conditionalFormatting sqref="AJ116">
    <cfRule type="cellIs" dxfId="478" priority="137" operator="equal">
      <formula>"Bajo"</formula>
    </cfRule>
    <cfRule type="cellIs" dxfId="477" priority="135" operator="equal">
      <formula>"Alto"</formula>
    </cfRule>
    <cfRule type="cellIs" dxfId="476" priority="136" operator="equal">
      <formula>"Moderado"</formula>
    </cfRule>
    <cfRule type="cellIs" dxfId="475" priority="88" operator="equal">
      <formula>"Alta"</formula>
    </cfRule>
    <cfRule type="cellIs" dxfId="474" priority="134" operator="equal">
      <formula>"Extremo"</formula>
    </cfRule>
    <cfRule type="cellIs" dxfId="473" priority="87" operator="equal">
      <formula>"Moderada"</formula>
    </cfRule>
    <cfRule type="cellIs" dxfId="472" priority="89" operator="equal">
      <formula>"Extrema"</formula>
    </cfRule>
  </conditionalFormatting>
  <conditionalFormatting sqref="BH9 BH12">
    <cfRule type="cellIs" dxfId="471" priority="230" operator="equal">
      <formula>"Muy Alta"</formula>
    </cfRule>
    <cfRule type="cellIs" dxfId="470" priority="231" operator="equal">
      <formula>"Alta"</formula>
    </cfRule>
    <cfRule type="cellIs" dxfId="469" priority="232" operator="equal">
      <formula>"Media"</formula>
    </cfRule>
    <cfRule type="cellIs" dxfId="468" priority="233" operator="equal">
      <formula>"Baja"</formula>
    </cfRule>
    <cfRule type="cellIs" dxfId="467" priority="234" operator="equal">
      <formula>"Muy Baja"</formula>
    </cfRule>
  </conditionalFormatting>
  <conditionalFormatting sqref="BH15">
    <cfRule type="cellIs" dxfId="466" priority="57" operator="equal">
      <formula>"Alta"</formula>
    </cfRule>
    <cfRule type="cellIs" dxfId="465" priority="60" operator="equal">
      <formula>"Muy Baja"</formula>
    </cfRule>
    <cfRule type="cellIs" dxfId="464" priority="56" operator="equal">
      <formula>"Muy Alta"</formula>
    </cfRule>
    <cfRule type="cellIs" dxfId="463" priority="59" operator="equal">
      <formula>"Baja"</formula>
    </cfRule>
    <cfRule type="cellIs" dxfId="462" priority="58" operator="equal">
      <formula>"Media"</formula>
    </cfRule>
  </conditionalFormatting>
  <conditionalFormatting sqref="BH18">
    <cfRule type="cellIs" dxfId="461" priority="18" operator="equal">
      <formula>"Muy Alta"</formula>
    </cfRule>
    <cfRule type="cellIs" dxfId="460" priority="19" operator="equal">
      <formula>"Alta"</formula>
    </cfRule>
    <cfRule type="cellIs" dxfId="459" priority="21" operator="equal">
      <formula>"Baja"</formula>
    </cfRule>
    <cfRule type="cellIs" dxfId="458" priority="20" operator="equal">
      <formula>"Media"</formula>
    </cfRule>
    <cfRule type="cellIs" dxfId="457" priority="22" operator="equal">
      <formula>"Muy Baja"</formula>
    </cfRule>
  </conditionalFormatting>
  <conditionalFormatting sqref="BH21">
    <cfRule type="cellIs" dxfId="456" priority="746" operator="equal">
      <formula>"Muy Baja"</formula>
    </cfRule>
    <cfRule type="cellIs" dxfId="455" priority="745" operator="equal">
      <formula>"Baja"</formula>
    </cfRule>
    <cfRule type="cellIs" dxfId="454" priority="743" operator="equal">
      <formula>"Alta"</formula>
    </cfRule>
    <cfRule type="cellIs" dxfId="453" priority="742" operator="equal">
      <formula>"Muy Alta"</formula>
    </cfRule>
    <cfRule type="cellIs" dxfId="452" priority="744" operator="equal">
      <formula>"Media"</formula>
    </cfRule>
  </conditionalFormatting>
  <conditionalFormatting sqref="BH25">
    <cfRule type="cellIs" dxfId="451" priority="518" operator="equal">
      <formula>"Muy Baja"</formula>
    </cfRule>
    <cfRule type="cellIs" dxfId="450" priority="517" operator="equal">
      <formula>"Baja"</formula>
    </cfRule>
    <cfRule type="cellIs" dxfId="449" priority="516" operator="equal">
      <formula>"Media"</formula>
    </cfRule>
    <cfRule type="cellIs" dxfId="448" priority="514" operator="equal">
      <formula>"Muy Alta"</formula>
    </cfRule>
    <cfRule type="cellIs" dxfId="447" priority="515" operator="equal">
      <formula>"Alta"</formula>
    </cfRule>
  </conditionalFormatting>
  <conditionalFormatting sqref="BH28">
    <cfRule type="cellIs" dxfId="446" priority="774" operator="equal">
      <formula>"Media"</formula>
    </cfRule>
    <cfRule type="cellIs" dxfId="445" priority="776" operator="equal">
      <formula>"Muy Baja"</formula>
    </cfRule>
    <cfRule type="cellIs" dxfId="444" priority="772" operator="equal">
      <formula>"Muy Alta"</formula>
    </cfRule>
    <cfRule type="cellIs" dxfId="443" priority="773" operator="equal">
      <formula>"Alta"</formula>
    </cfRule>
    <cfRule type="cellIs" dxfId="442" priority="775" operator="equal">
      <formula>"Baja"</formula>
    </cfRule>
  </conditionalFormatting>
  <conditionalFormatting sqref="BH34">
    <cfRule type="cellIs" dxfId="441" priority="553" operator="equal">
      <formula>"Muy Baja"</formula>
    </cfRule>
    <cfRule type="cellIs" dxfId="440" priority="551" operator="equal">
      <formula>"Media"</formula>
    </cfRule>
    <cfRule type="cellIs" dxfId="439" priority="550" operator="equal">
      <formula>"Alta"</formula>
    </cfRule>
    <cfRule type="cellIs" dxfId="438" priority="549" operator="equal">
      <formula>"Muy Alta"</formula>
    </cfRule>
    <cfRule type="cellIs" dxfId="437" priority="552" operator="equal">
      <formula>"Baja"</formula>
    </cfRule>
  </conditionalFormatting>
  <conditionalFormatting sqref="BH38 BJ38">
    <cfRule type="cellIs" dxfId="436" priority="810" operator="equal">
      <formula>"Baja"</formula>
    </cfRule>
    <cfRule type="cellIs" dxfId="435" priority="811" operator="equal">
      <formula>"Muy Baja"</formula>
    </cfRule>
    <cfRule type="cellIs" dxfId="434" priority="807" operator="equal">
      <formula>"Muy Alta"</formula>
    </cfRule>
    <cfRule type="cellIs" dxfId="433" priority="808" operator="equal">
      <formula>"Alta"</formula>
    </cfRule>
    <cfRule type="cellIs" dxfId="432" priority="809" operator="equal">
      <formula>"Media"</formula>
    </cfRule>
  </conditionalFormatting>
  <conditionalFormatting sqref="BH43">
    <cfRule type="cellIs" dxfId="431" priority="587" operator="equal">
      <formula>"Baja"</formula>
    </cfRule>
    <cfRule type="cellIs" dxfId="430" priority="588" operator="equal">
      <formula>"Muy Baja"</formula>
    </cfRule>
    <cfRule type="cellIs" dxfId="429" priority="586" operator="equal">
      <formula>"Media"</formula>
    </cfRule>
    <cfRule type="cellIs" dxfId="428" priority="585" operator="equal">
      <formula>"Alta"</formula>
    </cfRule>
    <cfRule type="cellIs" dxfId="427" priority="584" operator="equal">
      <formula>"Muy Alta"</formula>
    </cfRule>
  </conditionalFormatting>
  <conditionalFormatting sqref="BH49">
    <cfRule type="cellIs" dxfId="426" priority="647" operator="equal">
      <formula>"Alta"</formula>
    </cfRule>
    <cfRule type="cellIs" dxfId="425" priority="646" operator="equal">
      <formula>"Muy Alta"</formula>
    </cfRule>
    <cfRule type="cellIs" dxfId="424" priority="650" operator="equal">
      <formula>"Muy Baja"</formula>
    </cfRule>
    <cfRule type="cellIs" dxfId="423" priority="649" operator="equal">
      <formula>"Baja"</formula>
    </cfRule>
    <cfRule type="cellIs" dxfId="422" priority="648" operator="equal">
      <formula>"Media"</formula>
    </cfRule>
  </conditionalFormatting>
  <conditionalFormatting sqref="BH54 BH57">
    <cfRule type="cellIs" dxfId="421" priority="682" operator="equal">
      <formula>"Alta"</formula>
    </cfRule>
    <cfRule type="cellIs" dxfId="420" priority="685" operator="equal">
      <formula>"Muy Baja"</formula>
    </cfRule>
    <cfRule type="cellIs" dxfId="419" priority="684" operator="equal">
      <formula>"Baja"</formula>
    </cfRule>
    <cfRule type="cellIs" dxfId="418" priority="683" operator="equal">
      <formula>"Media"</formula>
    </cfRule>
    <cfRule type="cellIs" dxfId="417" priority="681" operator="equal">
      <formula>"Muy Alta"</formula>
    </cfRule>
  </conditionalFormatting>
  <conditionalFormatting sqref="BH61">
    <cfRule type="cellIs" dxfId="416" priority="291" operator="equal">
      <formula>"Alta"</formula>
    </cfRule>
    <cfRule type="cellIs" dxfId="415" priority="292" operator="equal">
      <formula>"Media"</formula>
    </cfRule>
    <cfRule type="cellIs" dxfId="414" priority="294" operator="equal">
      <formula>"Muy Baja"</formula>
    </cfRule>
    <cfRule type="cellIs" dxfId="413" priority="293" operator="equal">
      <formula>"Baja"</formula>
    </cfRule>
    <cfRule type="cellIs" dxfId="412" priority="290" operator="equal">
      <formula>"Muy Alta"</formula>
    </cfRule>
  </conditionalFormatting>
  <conditionalFormatting sqref="BH64">
    <cfRule type="cellIs" dxfId="411" priority="341" operator="equal">
      <formula>"Alta"</formula>
    </cfRule>
    <cfRule type="cellIs" dxfId="410" priority="344" operator="equal">
      <formula>"Muy Baja"</formula>
    </cfRule>
    <cfRule type="cellIs" dxfId="409" priority="343" operator="equal">
      <formula>"Baja"</formula>
    </cfRule>
    <cfRule type="cellIs" dxfId="408" priority="342" operator="equal">
      <formula>"Media"</formula>
    </cfRule>
    <cfRule type="cellIs" dxfId="407" priority="340" operator="equal">
      <formula>"Muy Alta"</formula>
    </cfRule>
  </conditionalFormatting>
  <conditionalFormatting sqref="BH68 BH70 BH75:BH77">
    <cfRule type="cellIs" dxfId="406" priority="370" operator="equal">
      <formula>"Muy Alta"</formula>
    </cfRule>
    <cfRule type="cellIs" dxfId="405" priority="373" operator="equal">
      <formula>"Baja"</formula>
    </cfRule>
    <cfRule type="cellIs" dxfId="404" priority="372" operator="equal">
      <formula>"Media"</formula>
    </cfRule>
    <cfRule type="cellIs" dxfId="403" priority="371" operator="equal">
      <formula>"Alta"</formula>
    </cfRule>
    <cfRule type="cellIs" dxfId="402" priority="374" operator="equal">
      <formula>"Muy Baja"</formula>
    </cfRule>
  </conditionalFormatting>
  <conditionalFormatting sqref="BH80">
    <cfRule type="cellIs" dxfId="401" priority="716" operator="equal">
      <formula>"Muy Baja"</formula>
    </cfRule>
    <cfRule type="cellIs" dxfId="400" priority="715" operator="equal">
      <formula>"Baja"</formula>
    </cfRule>
    <cfRule type="cellIs" dxfId="399" priority="714" operator="equal">
      <formula>"Media"</formula>
    </cfRule>
    <cfRule type="cellIs" dxfId="398" priority="713" operator="equal">
      <formula>"Alta"</formula>
    </cfRule>
    <cfRule type="cellIs" dxfId="397" priority="712" operator="equal">
      <formula>"Muy Alta"</formula>
    </cfRule>
  </conditionalFormatting>
  <conditionalFormatting sqref="BH85">
    <cfRule type="cellIs" dxfId="396" priority="485" operator="equal">
      <formula>"Alta"</formula>
    </cfRule>
    <cfRule type="cellIs" dxfId="395" priority="486" operator="equal">
      <formula>"Media"</formula>
    </cfRule>
    <cfRule type="cellIs" dxfId="394" priority="487" operator="equal">
      <formula>"Baja"</formula>
    </cfRule>
    <cfRule type="cellIs" dxfId="393" priority="488" operator="equal">
      <formula>"Muy Baja"</formula>
    </cfRule>
    <cfRule type="cellIs" dxfId="392" priority="484" operator="equal">
      <formula>"Muy Alta"</formula>
    </cfRule>
  </conditionalFormatting>
  <conditionalFormatting sqref="BH90:BH91">
    <cfRule type="cellIs" dxfId="391" priority="444" operator="equal">
      <formula>"Muy Alta"</formula>
    </cfRule>
    <cfRule type="cellIs" dxfId="390" priority="445" operator="equal">
      <formula>"Alta"</formula>
    </cfRule>
    <cfRule type="cellIs" dxfId="389" priority="446" operator="equal">
      <formula>"Media"</formula>
    </cfRule>
    <cfRule type="cellIs" dxfId="388" priority="447" operator="equal">
      <formula>"Baja"</formula>
    </cfRule>
    <cfRule type="cellIs" dxfId="387" priority="448" operator="equal">
      <formula>"Muy Baja"</formula>
    </cfRule>
  </conditionalFormatting>
  <conditionalFormatting sqref="BH96:BH97">
    <cfRule type="cellIs" dxfId="386" priority="420" operator="equal">
      <formula>"Muy Baja"</formula>
    </cfRule>
    <cfRule type="cellIs" dxfId="385" priority="419" operator="equal">
      <formula>"Baja"</formula>
    </cfRule>
    <cfRule type="cellIs" dxfId="384" priority="418" operator="equal">
      <formula>"Media"</formula>
    </cfRule>
    <cfRule type="cellIs" dxfId="383" priority="417" operator="equal">
      <formula>"Alta"</formula>
    </cfRule>
    <cfRule type="cellIs" dxfId="382" priority="416" operator="equal">
      <formula>"Muy Alta"</formula>
    </cfRule>
  </conditionalFormatting>
  <conditionalFormatting sqref="BH116">
    <cfRule type="cellIs" dxfId="381" priority="131" operator="equal">
      <formula>"Media"</formula>
    </cfRule>
    <cfRule type="cellIs" dxfId="380" priority="129" operator="equal">
      <formula>"Muy Alta"</formula>
    </cfRule>
    <cfRule type="cellIs" dxfId="379" priority="130" operator="equal">
      <formula>"Alta"</formula>
    </cfRule>
    <cfRule type="cellIs" dxfId="378" priority="132" operator="equal">
      <formula>"Baja"</formula>
    </cfRule>
    <cfRule type="cellIs" dxfId="377" priority="133" operator="equal">
      <formula>"Muy Baja"</formula>
    </cfRule>
  </conditionalFormatting>
  <conditionalFormatting sqref="BI9 BI12">
    <cfRule type="cellIs" dxfId="376" priority="248" operator="equal">
      <formula>"Leve"</formula>
    </cfRule>
    <cfRule type="cellIs" dxfId="375" priority="246" operator="equal">
      <formula>"Moderado"</formula>
    </cfRule>
    <cfRule type="cellIs" dxfId="374" priority="247" operator="equal">
      <formula>"Menor"</formula>
    </cfRule>
    <cfRule type="cellIs" dxfId="373" priority="244" operator="equal">
      <formula>"Catastrófico"</formula>
    </cfRule>
    <cfRule type="cellIs" dxfId="372" priority="245" operator="equal">
      <formula>"Mayor"</formula>
    </cfRule>
  </conditionalFormatting>
  <conditionalFormatting sqref="BI9:BI57">
    <cfRule type="cellIs" dxfId="371" priority="16" operator="equal">
      <formula>"Improbable"</formula>
    </cfRule>
    <cfRule type="cellIs" dxfId="370" priority="17" operator="equal">
      <formula>"Rara vez"</formula>
    </cfRule>
    <cfRule type="cellIs" dxfId="369" priority="15" operator="equal">
      <formula>"Posible"</formula>
    </cfRule>
    <cfRule type="cellIs" dxfId="368" priority="14" operator="equal">
      <formula>"Probable"</formula>
    </cfRule>
    <cfRule type="cellIs" dxfId="367" priority="13" operator="equal">
      <formula>"Casi Seguro"</formula>
    </cfRule>
  </conditionalFormatting>
  <conditionalFormatting sqref="BI15">
    <cfRule type="cellIs" dxfId="366" priority="82" operator="equal">
      <formula>"Catastrófico"</formula>
    </cfRule>
    <cfRule type="cellIs" dxfId="365" priority="83" operator="equal">
      <formula>"Mayor"</formula>
    </cfRule>
    <cfRule type="cellIs" dxfId="364" priority="84" operator="equal">
      <formula>"Moderado"</formula>
    </cfRule>
    <cfRule type="cellIs" dxfId="363" priority="85" operator="equal">
      <formula>"Menor"</formula>
    </cfRule>
    <cfRule type="cellIs" dxfId="362" priority="86" operator="equal">
      <formula>"Leve"</formula>
    </cfRule>
  </conditionalFormatting>
  <conditionalFormatting sqref="BI18">
    <cfRule type="cellIs" dxfId="361" priority="35" operator="equal">
      <formula>"Catastrófico"</formula>
    </cfRule>
    <cfRule type="cellIs" dxfId="360" priority="36" operator="equal">
      <formula>"Mayor"</formula>
    </cfRule>
    <cfRule type="cellIs" dxfId="359" priority="37" operator="equal">
      <formula>"Moderado"</formula>
    </cfRule>
    <cfRule type="cellIs" dxfId="358" priority="38" operator="equal">
      <formula>"Menor"</formula>
    </cfRule>
    <cfRule type="cellIs" dxfId="357" priority="39" operator="equal">
      <formula>"Leve"</formula>
    </cfRule>
  </conditionalFormatting>
  <conditionalFormatting sqref="BI21 BI25">
    <cfRule type="cellIs" dxfId="356" priority="538" operator="equal">
      <formula>"Catastrófico"</formula>
    </cfRule>
    <cfRule type="cellIs" dxfId="355" priority="539" operator="equal">
      <formula>"Mayor"</formula>
    </cfRule>
    <cfRule type="cellIs" dxfId="354" priority="541" operator="equal">
      <formula>"Menor"</formula>
    </cfRule>
    <cfRule type="cellIs" dxfId="353" priority="542" operator="equal">
      <formula>"Leve"</formula>
    </cfRule>
    <cfRule type="cellIs" dxfId="352" priority="540" operator="equal">
      <formula>"Moderado"</formula>
    </cfRule>
  </conditionalFormatting>
  <conditionalFormatting sqref="BI28">
    <cfRule type="cellIs" dxfId="351" priority="800" operator="equal">
      <formula>"Leve"</formula>
    </cfRule>
    <cfRule type="cellIs" dxfId="350" priority="799" operator="equal">
      <formula>"Menor"</formula>
    </cfRule>
    <cfRule type="cellIs" dxfId="349" priority="798" operator="equal">
      <formula>"Moderado"</formula>
    </cfRule>
    <cfRule type="cellIs" dxfId="348" priority="796" operator="equal">
      <formula>"Catastrófico"</formula>
    </cfRule>
    <cfRule type="cellIs" dxfId="347" priority="797" operator="equal">
      <formula>"Mayor"</formula>
    </cfRule>
  </conditionalFormatting>
  <conditionalFormatting sqref="BI34">
    <cfRule type="cellIs" dxfId="346" priority="576" operator="equal">
      <formula>"Menor"</formula>
    </cfRule>
    <cfRule type="cellIs" dxfId="345" priority="577" operator="equal">
      <formula>"Leve"</formula>
    </cfRule>
    <cfRule type="cellIs" dxfId="344" priority="573" operator="equal">
      <formula>"Catastrófico"</formula>
    </cfRule>
    <cfRule type="cellIs" dxfId="343" priority="574" operator="equal">
      <formula>"Mayor"</formula>
    </cfRule>
    <cfRule type="cellIs" dxfId="342" priority="575" operator="equal">
      <formula>"Moderado"</formula>
    </cfRule>
  </conditionalFormatting>
  <conditionalFormatting sqref="BI38">
    <cfRule type="cellIs" dxfId="341" priority="832" operator="equal">
      <formula>"Catastrófico"</formula>
    </cfRule>
    <cfRule type="cellIs" dxfId="340" priority="836" operator="equal">
      <formula>"Leve"</formula>
    </cfRule>
    <cfRule type="cellIs" dxfId="339" priority="835" operator="equal">
      <formula>"Menor"</formula>
    </cfRule>
    <cfRule type="cellIs" dxfId="338" priority="834" operator="equal">
      <formula>"Moderado"</formula>
    </cfRule>
    <cfRule type="cellIs" dxfId="337" priority="833" operator="equal">
      <formula>"Mayor"</formula>
    </cfRule>
  </conditionalFormatting>
  <conditionalFormatting sqref="BI43">
    <cfRule type="cellIs" dxfId="336" priority="610" operator="equal">
      <formula>"Moderado"</formula>
    </cfRule>
    <cfRule type="cellIs" dxfId="335" priority="608" operator="equal">
      <formula>"Catastrófico"</formula>
    </cfRule>
    <cfRule type="cellIs" dxfId="334" priority="609" operator="equal">
      <formula>"Mayor"</formula>
    </cfRule>
    <cfRule type="cellIs" dxfId="333" priority="612" operator="equal">
      <formula>"Leve"</formula>
    </cfRule>
    <cfRule type="cellIs" dxfId="332" priority="611" operator="equal">
      <formula>"Menor"</formula>
    </cfRule>
  </conditionalFormatting>
  <conditionalFormatting sqref="BI49">
    <cfRule type="cellIs" dxfId="331" priority="637" operator="equal">
      <formula>"Catastrófico"</formula>
    </cfRule>
    <cfRule type="cellIs" dxfId="330" priority="641" operator="equal">
      <formula>"Leve"</formula>
    </cfRule>
    <cfRule type="cellIs" dxfId="329" priority="640" operator="equal">
      <formula>"Menor"</formula>
    </cfRule>
    <cfRule type="cellIs" dxfId="328" priority="639" operator="equal">
      <formula>"Moderado"</formula>
    </cfRule>
    <cfRule type="cellIs" dxfId="327" priority="638" operator="equal">
      <formula>"Mayor"</formula>
    </cfRule>
  </conditionalFormatting>
  <conditionalFormatting sqref="BI54 BI57">
    <cfRule type="cellIs" dxfId="326" priority="323" operator="equal">
      <formula>"Menor"</formula>
    </cfRule>
    <cfRule type="cellIs" dxfId="325" priority="324" operator="equal">
      <formula>"Leve"</formula>
    </cfRule>
    <cfRule type="cellIs" dxfId="324" priority="320" operator="equal">
      <formula>"Catastrófico"</formula>
    </cfRule>
    <cfRule type="cellIs" dxfId="323" priority="322" operator="equal">
      <formula>"Moderado"</formula>
    </cfRule>
    <cfRule type="cellIs" dxfId="322" priority="321" operator="equal">
      <formula>"Mayor"</formula>
    </cfRule>
  </conditionalFormatting>
  <conditionalFormatting sqref="BI61">
    <cfRule type="cellIs" dxfId="321" priority="281" operator="equal">
      <formula>"Mayor"</formula>
    </cfRule>
    <cfRule type="cellIs" dxfId="320" priority="282" operator="equal">
      <formula>"Moderado"</formula>
    </cfRule>
    <cfRule type="cellIs" dxfId="319" priority="280" operator="equal">
      <formula>"Catastrófico"</formula>
    </cfRule>
    <cfRule type="cellIs" dxfId="318" priority="283" operator="equal">
      <formula>"Menor"</formula>
    </cfRule>
    <cfRule type="cellIs" dxfId="317" priority="284" operator="equal">
      <formula>"Leve"</formula>
    </cfRule>
  </conditionalFormatting>
  <conditionalFormatting sqref="BI61:BI100">
    <cfRule type="cellIs" dxfId="316" priority="287" operator="equal">
      <formula>"Posible"</formula>
    </cfRule>
    <cfRule type="cellIs" dxfId="315" priority="288" operator="equal">
      <formula>"Improbable"</formula>
    </cfRule>
    <cfRule type="cellIs" dxfId="314" priority="285" operator="equal">
      <formula>"Casi Seguro"</formula>
    </cfRule>
    <cfRule type="cellIs" dxfId="313" priority="289" operator="equal">
      <formula>"Rara vez"</formula>
    </cfRule>
    <cfRule type="cellIs" dxfId="312" priority="286" operator="equal">
      <formula>"Probable"</formula>
    </cfRule>
  </conditionalFormatting>
  <conditionalFormatting sqref="BI64 BI68 BI70 BI75:BI77">
    <cfRule type="cellIs" dxfId="311" priority="333" operator="equal">
      <formula>"Leve"</formula>
    </cfRule>
    <cfRule type="cellIs" dxfId="310" priority="332" operator="equal">
      <formula>"Menor"</formula>
    </cfRule>
    <cfRule type="cellIs" dxfId="309" priority="331" operator="equal">
      <formula>"Moderado"</formula>
    </cfRule>
    <cfRule type="cellIs" dxfId="308" priority="330" operator="equal">
      <formula>"Mayor"</formula>
    </cfRule>
    <cfRule type="cellIs" dxfId="307" priority="329" operator="equal">
      <formula>"Catastrófico"</formula>
    </cfRule>
  </conditionalFormatting>
  <conditionalFormatting sqref="BI80">
    <cfRule type="cellIs" dxfId="306" priority="704" operator="equal">
      <formula>"Mayor"</formula>
    </cfRule>
    <cfRule type="cellIs" dxfId="305" priority="703" operator="equal">
      <formula>"Catastrófico"</formula>
    </cfRule>
    <cfRule type="cellIs" dxfId="304" priority="705" operator="equal">
      <formula>"Moderado"</formula>
    </cfRule>
    <cfRule type="cellIs" dxfId="303" priority="707" operator="equal">
      <formula>"Leve"</formula>
    </cfRule>
    <cfRule type="cellIs" dxfId="302" priority="706" operator="equal">
      <formula>"Menor"</formula>
    </cfRule>
  </conditionalFormatting>
  <conditionalFormatting sqref="BI85">
    <cfRule type="cellIs" dxfId="301" priority="477" operator="equal">
      <formula>"Moderado"</formula>
    </cfRule>
    <cfRule type="cellIs" dxfId="300" priority="476" operator="equal">
      <formula>"Mayor"</formula>
    </cfRule>
    <cfRule type="cellIs" dxfId="299" priority="475" operator="equal">
      <formula>"Catastrófico"</formula>
    </cfRule>
    <cfRule type="cellIs" dxfId="298" priority="479" operator="equal">
      <formula>"Leve"</formula>
    </cfRule>
    <cfRule type="cellIs" dxfId="297" priority="478" operator="equal">
      <formula>"Menor"</formula>
    </cfRule>
  </conditionalFormatting>
  <conditionalFormatting sqref="BI90:BI91">
    <cfRule type="cellIs" dxfId="296" priority="472" operator="equal">
      <formula>"Leve"</formula>
    </cfRule>
    <cfRule type="cellIs" dxfId="295" priority="471" operator="equal">
      <formula>"Menor"</formula>
    </cfRule>
    <cfRule type="cellIs" dxfId="294" priority="470" operator="equal">
      <formula>"Moderado"</formula>
    </cfRule>
    <cfRule type="cellIs" dxfId="293" priority="469" operator="equal">
      <formula>"Mayor"</formula>
    </cfRule>
    <cfRule type="cellIs" dxfId="292" priority="468" operator="equal">
      <formula>"Catastrófico"</formula>
    </cfRule>
  </conditionalFormatting>
  <conditionalFormatting sqref="BI96:BI97">
    <cfRule type="cellIs" dxfId="291" priority="415" operator="equal">
      <formula>"Leve"</formula>
    </cfRule>
    <cfRule type="cellIs" dxfId="290" priority="411" operator="equal">
      <formula>"Catastrófico"</formula>
    </cfRule>
    <cfRule type="cellIs" dxfId="289" priority="412" operator="equal">
      <formula>"Mayor"</formula>
    </cfRule>
    <cfRule type="cellIs" dxfId="288" priority="413" operator="equal">
      <formula>"Moderado"</formula>
    </cfRule>
    <cfRule type="cellIs" dxfId="287" priority="414" operator="equal">
      <formula>"Menor"</formula>
    </cfRule>
  </conditionalFormatting>
  <conditionalFormatting sqref="BI101:BI105">
    <cfRule type="cellIs" dxfId="286" priority="199" operator="equal">
      <formula>"Casi Seguro"</formula>
    </cfRule>
    <cfRule type="cellIs" dxfId="285" priority="201" operator="equal">
      <formula>"Posible"</formula>
    </cfRule>
    <cfRule type="cellIs" dxfId="284" priority="200" operator="equal">
      <formula>"Probable"</formula>
    </cfRule>
    <cfRule type="cellIs" dxfId="283" priority="202" operator="equal">
      <formula>"Improbable"</formula>
    </cfRule>
    <cfRule type="cellIs" dxfId="282" priority="203" operator="equal">
      <formula>"Rara vez"</formula>
    </cfRule>
  </conditionalFormatting>
  <conditionalFormatting sqref="BI108:BI111">
    <cfRule type="cellIs" dxfId="281" priority="176" operator="equal">
      <formula>"Casi Seguro"</formula>
    </cfRule>
    <cfRule type="cellIs" dxfId="280" priority="178" operator="equal">
      <formula>"Posible"</formula>
    </cfRule>
    <cfRule type="cellIs" dxfId="279" priority="179" operator="equal">
      <formula>"Improbable"</formula>
    </cfRule>
    <cfRule type="cellIs" dxfId="278" priority="180" operator="equal">
      <formula>"Rara vez"</formula>
    </cfRule>
    <cfRule type="cellIs" dxfId="277" priority="177" operator="equal">
      <formula>"Probable"</formula>
    </cfRule>
  </conditionalFormatting>
  <conditionalFormatting sqref="BI112">
    <cfRule type="cellIs" dxfId="276" priority="150" operator="equal">
      <formula>"Menor"</formula>
    </cfRule>
    <cfRule type="cellIs" dxfId="275" priority="149" operator="equal">
      <formula>"Moderado"</formula>
    </cfRule>
    <cfRule type="cellIs" dxfId="274" priority="148" operator="equal">
      <formula>"Mayor"</formula>
    </cfRule>
    <cfRule type="cellIs" dxfId="273" priority="151" operator="equal">
      <formula>"Leve"</formula>
    </cfRule>
    <cfRule type="cellIs" dxfId="272" priority="147" operator="equal">
      <formula>"Catastrófico"</formula>
    </cfRule>
  </conditionalFormatting>
  <conditionalFormatting sqref="BI112:BI116">
    <cfRule type="cellIs" dxfId="271" priority="94" operator="equal">
      <formula>"Rara vez"</formula>
    </cfRule>
    <cfRule type="cellIs" dxfId="270" priority="93" operator="equal">
      <formula>"Improbable"</formula>
    </cfRule>
    <cfRule type="cellIs" dxfId="269" priority="92" operator="equal">
      <formula>"Posible"</formula>
    </cfRule>
    <cfRule type="cellIs" dxfId="268" priority="91" operator="equal">
      <formula>"Probable"</formula>
    </cfRule>
    <cfRule type="cellIs" dxfId="267" priority="90" operator="equal">
      <formula>"Casi Seguro"</formula>
    </cfRule>
  </conditionalFormatting>
  <conditionalFormatting sqref="BI116">
    <cfRule type="cellIs" dxfId="266" priority="107" operator="equal">
      <formula>"Menor"</formula>
    </cfRule>
    <cfRule type="cellIs" dxfId="265" priority="106" operator="equal">
      <formula>"Moderado"</formula>
    </cfRule>
    <cfRule type="cellIs" dxfId="264" priority="108" operator="equal">
      <formula>"Leve"</formula>
    </cfRule>
    <cfRule type="cellIs" dxfId="263" priority="105" operator="equal">
      <formula>"Mayor"</formula>
    </cfRule>
    <cfRule type="cellIs" dxfId="262" priority="104" operator="equal">
      <formula>"Catastrófico"</formula>
    </cfRule>
  </conditionalFormatting>
  <conditionalFormatting sqref="BI117:BI122">
    <cfRule type="cellIs" dxfId="261" priority="218" operator="equal">
      <formula>"Posible"</formula>
    </cfRule>
    <cfRule type="cellIs" dxfId="260" priority="219" operator="equal">
      <formula>"Improbable"</formula>
    </cfRule>
    <cfRule type="cellIs" dxfId="259" priority="216" operator="equal">
      <formula>"Casi Seguro"</formula>
    </cfRule>
    <cfRule type="cellIs" dxfId="258" priority="217" operator="equal">
      <formula>"Probable"</formula>
    </cfRule>
    <cfRule type="cellIs" dxfId="257" priority="220" operator="equal">
      <formula>"Rara vez"</formula>
    </cfRule>
  </conditionalFormatting>
  <conditionalFormatting sqref="BK9 BK12">
    <cfRule type="cellIs" dxfId="256" priority="235" operator="equal">
      <formula>"Catastrófico"</formula>
    </cfRule>
    <cfRule type="cellIs" dxfId="255" priority="239" operator="equal">
      <formula>"Leve"</formula>
    </cfRule>
    <cfRule type="cellIs" dxfId="254" priority="238" operator="equal">
      <formula>"Menor"</formula>
    </cfRule>
    <cfRule type="cellIs" dxfId="253" priority="237" operator="equal">
      <formula>"Moderado"</formula>
    </cfRule>
    <cfRule type="cellIs" dxfId="252" priority="236" operator="equal">
      <formula>"Mayor"</formula>
    </cfRule>
  </conditionalFormatting>
  <conditionalFormatting sqref="BK15">
    <cfRule type="cellIs" dxfId="251" priority="63" operator="equal">
      <formula>"Moderado"</formula>
    </cfRule>
    <cfRule type="cellIs" dxfId="250" priority="64" operator="equal">
      <formula>"Menor"</formula>
    </cfRule>
    <cfRule type="cellIs" dxfId="249" priority="65" operator="equal">
      <formula>"Leve"</formula>
    </cfRule>
    <cfRule type="cellIs" dxfId="248" priority="62" operator="equal">
      <formula>"Mayor"</formula>
    </cfRule>
    <cfRule type="cellIs" dxfId="247" priority="61" operator="equal">
      <formula>"Catastrófico"</formula>
    </cfRule>
  </conditionalFormatting>
  <conditionalFormatting sqref="BK18">
    <cfRule type="cellIs" dxfId="246" priority="25" operator="equal">
      <formula>"Moderado"</formula>
    </cfRule>
    <cfRule type="cellIs" dxfId="245" priority="24" operator="equal">
      <formula>"Mayor"</formula>
    </cfRule>
    <cfRule type="cellIs" dxfId="244" priority="23" operator="equal">
      <formula>"Catastrófico"</formula>
    </cfRule>
    <cfRule type="cellIs" dxfId="243" priority="26" operator="equal">
      <formula>"Menor"</formula>
    </cfRule>
    <cfRule type="cellIs" dxfId="242" priority="27" operator="equal">
      <formula>"Leve"</formula>
    </cfRule>
  </conditionalFormatting>
  <conditionalFormatting sqref="BK21">
    <cfRule type="cellIs" dxfId="241" priority="748" operator="equal">
      <formula>"Mayor"</formula>
    </cfRule>
    <cfRule type="cellIs" dxfId="240" priority="751" operator="equal">
      <formula>"Leve"</formula>
    </cfRule>
    <cfRule type="cellIs" dxfId="239" priority="750" operator="equal">
      <formula>"Menor"</formula>
    </cfRule>
    <cfRule type="cellIs" dxfId="238" priority="747" operator="equal">
      <formula>"Catastrófico"</formula>
    </cfRule>
    <cfRule type="cellIs" dxfId="237" priority="749" operator="equal">
      <formula>"Moderado"</formula>
    </cfRule>
  </conditionalFormatting>
  <conditionalFormatting sqref="BK25">
    <cfRule type="cellIs" dxfId="236" priority="523" operator="equal">
      <formula>"Leve"</formula>
    </cfRule>
    <cfRule type="cellIs" dxfId="235" priority="522" operator="equal">
      <formula>"Menor"</formula>
    </cfRule>
    <cfRule type="cellIs" dxfId="234" priority="521" operator="equal">
      <formula>"Moderado"</formula>
    </cfRule>
    <cfRule type="cellIs" dxfId="233" priority="520" operator="equal">
      <formula>"Mayor"</formula>
    </cfRule>
    <cfRule type="cellIs" dxfId="232" priority="519" operator="equal">
      <formula>"Catastrófico"</formula>
    </cfRule>
  </conditionalFormatting>
  <conditionalFormatting sqref="BK28">
    <cfRule type="cellIs" dxfId="231" priority="781" operator="equal">
      <formula>"Leve"</formula>
    </cfRule>
    <cfRule type="cellIs" dxfId="230" priority="779" operator="equal">
      <formula>"Moderado"</formula>
    </cfRule>
    <cfRule type="cellIs" dxfId="229" priority="778" operator="equal">
      <formula>"Mayor"</formula>
    </cfRule>
    <cfRule type="cellIs" dxfId="228" priority="777" operator="equal">
      <formula>"Catastrófico"</formula>
    </cfRule>
    <cfRule type="cellIs" dxfId="227" priority="780" operator="equal">
      <formula>"Menor"</formula>
    </cfRule>
  </conditionalFormatting>
  <conditionalFormatting sqref="BK34">
    <cfRule type="cellIs" dxfId="226" priority="555" operator="equal">
      <formula>"Mayor"</formula>
    </cfRule>
    <cfRule type="cellIs" dxfId="225" priority="557" operator="equal">
      <formula>"Menor"</formula>
    </cfRule>
    <cfRule type="cellIs" dxfId="224" priority="554" operator="equal">
      <formula>"Catastrófico"</formula>
    </cfRule>
    <cfRule type="cellIs" dxfId="223" priority="556" operator="equal">
      <formula>"Moderado"</formula>
    </cfRule>
    <cfRule type="cellIs" dxfId="222" priority="558" operator="equal">
      <formula>"Leve"</formula>
    </cfRule>
  </conditionalFormatting>
  <conditionalFormatting sqref="BK38 BM38">
    <cfRule type="cellIs" dxfId="221" priority="816" operator="equal">
      <formula>"Leve"</formula>
    </cfRule>
    <cfRule type="cellIs" dxfId="220" priority="815" operator="equal">
      <formula>"Menor"</formula>
    </cfRule>
    <cfRule type="cellIs" dxfId="219" priority="814" operator="equal">
      <formula>"Moderado"</formula>
    </cfRule>
    <cfRule type="cellIs" dxfId="218" priority="812" operator="equal">
      <formula>"Catastrófico"</formula>
    </cfRule>
    <cfRule type="cellIs" dxfId="217" priority="813" operator="equal">
      <formula>"Mayor"</formula>
    </cfRule>
  </conditionalFormatting>
  <conditionalFormatting sqref="BK38:BK42">
    <cfRule type="cellIs" dxfId="216" priority="842" operator="equal">
      <formula>"Improbable"</formula>
    </cfRule>
    <cfRule type="cellIs" dxfId="215" priority="843" operator="equal">
      <formula>"Rara vez"</formula>
    </cfRule>
    <cfRule type="cellIs" dxfId="214" priority="841" operator="equal">
      <formula>"Posible"</formula>
    </cfRule>
    <cfRule type="cellIs" dxfId="213" priority="839" operator="equal">
      <formula>"Casi Seguro"</formula>
    </cfRule>
    <cfRule type="cellIs" dxfId="212" priority="840" operator="equal">
      <formula>"Probable"</formula>
    </cfRule>
  </conditionalFormatting>
  <conditionalFormatting sqref="BK43">
    <cfRule type="cellIs" dxfId="211" priority="592" operator="equal">
      <formula>"Menor"</formula>
    </cfRule>
    <cfRule type="cellIs" dxfId="210" priority="593" operator="equal">
      <formula>"Leve"</formula>
    </cfRule>
    <cfRule type="cellIs" dxfId="209" priority="589" operator="equal">
      <formula>"Catastrófico"</formula>
    </cfRule>
    <cfRule type="cellIs" dxfId="208" priority="590" operator="equal">
      <formula>"Mayor"</formula>
    </cfRule>
    <cfRule type="cellIs" dxfId="207" priority="591" operator="equal">
      <formula>"Moderado"</formula>
    </cfRule>
  </conditionalFormatting>
  <conditionalFormatting sqref="BK49">
    <cfRule type="cellIs" dxfId="206" priority="655" operator="equal">
      <formula>"Leve"</formula>
    </cfRule>
    <cfRule type="cellIs" dxfId="205" priority="651" operator="equal">
      <formula>"Catastrófico"</formula>
    </cfRule>
    <cfRule type="cellIs" dxfId="204" priority="652" operator="equal">
      <formula>"Mayor"</formula>
    </cfRule>
    <cfRule type="cellIs" dxfId="203" priority="653" operator="equal">
      <formula>"Moderado"</formula>
    </cfRule>
    <cfRule type="cellIs" dxfId="202" priority="654" operator="equal">
      <formula>"Menor"</formula>
    </cfRule>
  </conditionalFormatting>
  <conditionalFormatting sqref="BK54 BK57">
    <cfRule type="cellIs" dxfId="201" priority="689" operator="equal">
      <formula>"Menor"</formula>
    </cfRule>
    <cfRule type="cellIs" dxfId="200" priority="688" operator="equal">
      <formula>"Moderado"</formula>
    </cfRule>
    <cfRule type="cellIs" dxfId="199" priority="686" operator="equal">
      <formula>"Catastrófico"</formula>
    </cfRule>
    <cfRule type="cellIs" dxfId="198" priority="690" operator="equal">
      <formula>"Leve"</formula>
    </cfRule>
    <cfRule type="cellIs" dxfId="197" priority="687" operator="equal">
      <formula>"Mayor"</formula>
    </cfRule>
  </conditionalFormatting>
  <conditionalFormatting sqref="BK61">
    <cfRule type="cellIs" dxfId="196" priority="295" operator="equal">
      <formula>"Catastrófico"</formula>
    </cfRule>
    <cfRule type="cellIs" dxfId="195" priority="299" operator="equal">
      <formula>"Leve"</formula>
    </cfRule>
    <cfRule type="cellIs" dxfId="194" priority="298" operator="equal">
      <formula>"Menor"</formula>
    </cfRule>
    <cfRule type="cellIs" dxfId="193" priority="297" operator="equal">
      <formula>"Moderado"</formula>
    </cfRule>
    <cfRule type="cellIs" dxfId="192" priority="296" operator="equal">
      <formula>"Mayor"</formula>
    </cfRule>
  </conditionalFormatting>
  <conditionalFormatting sqref="BK64">
    <cfRule type="cellIs" dxfId="191" priority="346" operator="equal">
      <formula>"Mayor"</formula>
    </cfRule>
    <cfRule type="cellIs" dxfId="190" priority="345" operator="equal">
      <formula>"Catastrófico"</formula>
    </cfRule>
    <cfRule type="cellIs" dxfId="189" priority="347" operator="equal">
      <formula>"Moderado"</formula>
    </cfRule>
    <cfRule type="cellIs" dxfId="188" priority="348" operator="equal">
      <formula>"Menor"</formula>
    </cfRule>
    <cfRule type="cellIs" dxfId="187" priority="349" operator="equal">
      <formula>"Leve"</formula>
    </cfRule>
  </conditionalFormatting>
  <conditionalFormatting sqref="BK68 BK70 BK75:BK77">
    <cfRule type="cellIs" dxfId="186" priority="377" operator="equal">
      <formula>"Moderado"</formula>
    </cfRule>
    <cfRule type="cellIs" dxfId="185" priority="378" operator="equal">
      <formula>"Menor"</formula>
    </cfRule>
    <cfRule type="cellIs" dxfId="184" priority="379" operator="equal">
      <formula>"Leve"</formula>
    </cfRule>
    <cfRule type="cellIs" dxfId="183" priority="375" operator="equal">
      <formula>"Catastrófico"</formula>
    </cfRule>
    <cfRule type="cellIs" dxfId="182" priority="376" operator="equal">
      <formula>"Mayor"</formula>
    </cfRule>
  </conditionalFormatting>
  <conditionalFormatting sqref="BK80">
    <cfRule type="cellIs" dxfId="181" priority="717" operator="equal">
      <formula>"Catastrófico"</formula>
    </cfRule>
    <cfRule type="cellIs" dxfId="180" priority="719" operator="equal">
      <formula>"Moderado"</formula>
    </cfRule>
    <cfRule type="cellIs" dxfId="179" priority="720" operator="equal">
      <formula>"Menor"</formula>
    </cfRule>
    <cfRule type="cellIs" dxfId="178" priority="721" operator="equal">
      <formula>"Leve"</formula>
    </cfRule>
    <cfRule type="cellIs" dxfId="177" priority="718" operator="equal">
      <formula>"Mayor"</formula>
    </cfRule>
  </conditionalFormatting>
  <conditionalFormatting sqref="BK85">
    <cfRule type="cellIs" dxfId="176" priority="490" operator="equal">
      <formula>"Mayor"</formula>
    </cfRule>
    <cfRule type="cellIs" dxfId="175" priority="489" operator="equal">
      <formula>"Catastrófico"</formula>
    </cfRule>
    <cfRule type="cellIs" dxfId="174" priority="491" operator="equal">
      <formula>"Moderado"</formula>
    </cfRule>
    <cfRule type="cellIs" dxfId="173" priority="493" operator="equal">
      <formula>"Leve"</formula>
    </cfRule>
    <cfRule type="cellIs" dxfId="172" priority="492" operator="equal">
      <formula>"Menor"</formula>
    </cfRule>
  </conditionalFormatting>
  <conditionalFormatting sqref="BK90:BK91">
    <cfRule type="cellIs" dxfId="171" priority="453" operator="equal">
      <formula>"Leve"</formula>
    </cfRule>
    <cfRule type="cellIs" dxfId="170" priority="452" operator="equal">
      <formula>"Menor"</formula>
    </cfRule>
    <cfRule type="cellIs" dxfId="169" priority="451" operator="equal">
      <formula>"Moderado"</formula>
    </cfRule>
    <cfRule type="cellIs" dxfId="168" priority="450" operator="equal">
      <formula>"Mayor"</formula>
    </cfRule>
    <cfRule type="cellIs" dxfId="167" priority="449" operator="equal">
      <formula>"Catastrófico"</formula>
    </cfRule>
  </conditionalFormatting>
  <conditionalFormatting sqref="BK96:BK97">
    <cfRule type="cellIs" dxfId="166" priority="425" operator="equal">
      <formula>"Leve"</formula>
    </cfRule>
    <cfRule type="cellIs" dxfId="165" priority="421" operator="equal">
      <formula>"Catastrófico"</formula>
    </cfRule>
    <cfRule type="cellIs" dxfId="164" priority="422" operator="equal">
      <formula>"Mayor"</formula>
    </cfRule>
    <cfRule type="cellIs" dxfId="163" priority="423" operator="equal">
      <formula>"Moderado"</formula>
    </cfRule>
    <cfRule type="cellIs" dxfId="162" priority="424" operator="equal">
      <formula>"Menor"</formula>
    </cfRule>
  </conditionalFormatting>
  <conditionalFormatting sqref="BK101 BK105 BK108">
    <cfRule type="cellIs" dxfId="161" priority="197" operator="equal">
      <formula>"Menor"</formula>
    </cfRule>
    <cfRule type="cellIs" dxfId="160" priority="198" operator="equal">
      <formula>"Leve"</formula>
    </cfRule>
    <cfRule type="cellIs" dxfId="159" priority="194" operator="equal">
      <formula>"Catastrófico"</formula>
    </cfRule>
    <cfRule type="cellIs" dxfId="158" priority="195" operator="equal">
      <formula>"Mayor"</formula>
    </cfRule>
    <cfRule type="cellIs" dxfId="157" priority="196" operator="equal">
      <formula>"Moderado"</formula>
    </cfRule>
  </conditionalFormatting>
  <conditionalFormatting sqref="BK112">
    <cfRule type="cellIs" dxfId="156" priority="170" operator="equal">
      <formula>"Menor"</formula>
    </cfRule>
    <cfRule type="cellIs" dxfId="155" priority="169" operator="equal">
      <formula>"Moderado"</formula>
    </cfRule>
    <cfRule type="cellIs" dxfId="154" priority="168" operator="equal">
      <formula>"Mayor"</formula>
    </cfRule>
    <cfRule type="cellIs" dxfId="153" priority="167" operator="equal">
      <formula>"Catastrófico"</formula>
    </cfRule>
    <cfRule type="cellIs" dxfId="152" priority="171" operator="equal">
      <formula>"Leve"</formula>
    </cfRule>
  </conditionalFormatting>
  <conditionalFormatting sqref="BK116">
    <cfRule type="cellIs" dxfId="151" priority="128" operator="equal">
      <formula>"Leve"</formula>
    </cfRule>
    <cfRule type="cellIs" dxfId="150" priority="125" operator="equal">
      <formula>"Mayor"</formula>
    </cfRule>
    <cfRule type="cellIs" dxfId="149" priority="124" operator="equal">
      <formula>"Catastrófico"</formula>
    </cfRule>
    <cfRule type="cellIs" dxfId="148" priority="126" operator="equal">
      <formula>"Moderado"</formula>
    </cfRule>
    <cfRule type="cellIs" dxfId="147" priority="127" operator="equal">
      <formula>"Menor"</formula>
    </cfRule>
  </conditionalFormatting>
  <conditionalFormatting sqref="BM9 BM12">
    <cfRule type="cellIs" dxfId="146" priority="241" operator="equal">
      <formula>"Alto"</formula>
    </cfRule>
    <cfRule type="cellIs" dxfId="145" priority="242" operator="equal">
      <formula>"Moderado"</formula>
    </cfRule>
    <cfRule type="cellIs" dxfId="144" priority="243" operator="equal">
      <formula>"Bajo"</formula>
    </cfRule>
    <cfRule type="cellIs" dxfId="143" priority="240" operator="equal">
      <formula>"Extremo"</formula>
    </cfRule>
  </conditionalFormatting>
  <conditionalFormatting sqref="BM9:BM14">
    <cfRule type="cellIs" dxfId="142" priority="249" operator="equal">
      <formula>"Extremo"</formula>
    </cfRule>
    <cfRule type="cellIs" dxfId="141" priority="250" operator="equal">
      <formula>"Extremo"</formula>
    </cfRule>
  </conditionalFormatting>
  <conditionalFormatting sqref="BM9:BM57">
    <cfRule type="cellIs" dxfId="140" priority="34" operator="equal">
      <formula>"Alta"</formula>
    </cfRule>
  </conditionalFormatting>
  <conditionalFormatting sqref="BM15">
    <cfRule type="cellIs" dxfId="139" priority="66" operator="equal">
      <formula>"Extremo"</formula>
    </cfRule>
    <cfRule type="cellIs" dxfId="138" priority="69" operator="equal">
      <formula>"Bajo"</formula>
    </cfRule>
    <cfRule type="cellIs" dxfId="137" priority="68" operator="equal">
      <formula>"Moderado"</formula>
    </cfRule>
    <cfRule type="cellIs" dxfId="136" priority="67" operator="equal">
      <formula>"Alto"</formula>
    </cfRule>
  </conditionalFormatting>
  <conditionalFormatting sqref="BM15:BM17">
    <cfRule type="cellIs" dxfId="135" priority="80" operator="equal">
      <formula>"Extremo"</formula>
    </cfRule>
    <cfRule type="cellIs" dxfId="134" priority="81" operator="equal">
      <formula>"Extremo"</formula>
    </cfRule>
  </conditionalFormatting>
  <conditionalFormatting sqref="BM18">
    <cfRule type="cellIs" dxfId="133" priority="31" operator="equal">
      <formula>"Bajo"</formula>
    </cfRule>
    <cfRule type="cellIs" dxfId="132" priority="28" operator="equal">
      <formula>"Extremo"</formula>
    </cfRule>
    <cfRule type="cellIs" dxfId="131" priority="30" operator="equal">
      <formula>"Moderado"</formula>
    </cfRule>
    <cfRule type="cellIs" dxfId="130" priority="29" operator="equal">
      <formula>"Alto"</formula>
    </cfRule>
  </conditionalFormatting>
  <conditionalFormatting sqref="BM18:BM20">
    <cfRule type="cellIs" dxfId="129" priority="33" operator="equal">
      <formula>"Extremo"</formula>
    </cfRule>
    <cfRule type="cellIs" dxfId="128" priority="32" operator="equal">
      <formula>"Extremo"</formula>
    </cfRule>
  </conditionalFormatting>
  <conditionalFormatting sqref="BM21">
    <cfRule type="cellIs" dxfId="127" priority="755" operator="equal">
      <formula>"Bajo"</formula>
    </cfRule>
    <cfRule type="cellIs" dxfId="126" priority="754" operator="equal">
      <formula>"Moderado"</formula>
    </cfRule>
    <cfRule type="cellIs" dxfId="125" priority="753" operator="equal">
      <formula>"Alto"</formula>
    </cfRule>
    <cfRule type="cellIs" dxfId="124" priority="752" operator="equal">
      <formula>"Extremo"</formula>
    </cfRule>
  </conditionalFormatting>
  <conditionalFormatting sqref="BM21:BM24">
    <cfRule type="cellIs" dxfId="123" priority="766" operator="equal">
      <formula>"Extremo"</formula>
    </cfRule>
    <cfRule type="cellIs" dxfId="122" priority="767" operator="equal">
      <formula>"Extremo"</formula>
    </cfRule>
  </conditionalFormatting>
  <conditionalFormatting sqref="BM25">
    <cfRule type="cellIs" dxfId="121" priority="527" operator="equal">
      <formula>"Bajo"</formula>
    </cfRule>
    <cfRule type="cellIs" dxfId="120" priority="526" operator="equal">
      <formula>"Moderado"</formula>
    </cfRule>
    <cfRule type="cellIs" dxfId="119" priority="525" operator="equal">
      <formula>"Alto"</formula>
    </cfRule>
    <cfRule type="cellIs" dxfId="118" priority="524" operator="equal">
      <formula>"Extremo"</formula>
    </cfRule>
  </conditionalFormatting>
  <conditionalFormatting sqref="BM25:BM27">
    <cfRule type="cellIs" dxfId="117" priority="543" operator="equal">
      <formula>"Extremo"</formula>
    </cfRule>
    <cfRule type="cellIs" dxfId="116" priority="544" operator="equal">
      <formula>"Extremo"</formula>
    </cfRule>
  </conditionalFormatting>
  <conditionalFormatting sqref="BM28">
    <cfRule type="cellIs" dxfId="115" priority="785" operator="equal">
      <formula>"Bajo"</formula>
    </cfRule>
    <cfRule type="cellIs" dxfId="114" priority="783" operator="equal">
      <formula>"Alto"</formula>
    </cfRule>
    <cfRule type="cellIs" dxfId="113" priority="784" operator="equal">
      <formula>"Moderado"</formula>
    </cfRule>
    <cfRule type="cellIs" dxfId="112" priority="782" operator="equal">
      <formula>"Extremo"</formula>
    </cfRule>
  </conditionalFormatting>
  <conditionalFormatting sqref="BM28:BM33">
    <cfRule type="cellIs" dxfId="111" priority="801" operator="equal">
      <formula>"Extremo"</formula>
    </cfRule>
    <cfRule type="cellIs" dxfId="110" priority="802" operator="equal">
      <formula>"Extremo"</formula>
    </cfRule>
  </conditionalFormatting>
  <conditionalFormatting sqref="BM34">
    <cfRule type="cellIs" dxfId="109" priority="560" operator="equal">
      <formula>"Alto"</formula>
    </cfRule>
    <cfRule type="cellIs" dxfId="108" priority="559" operator="equal">
      <formula>"Extremo"</formula>
    </cfRule>
    <cfRule type="cellIs" dxfId="107" priority="562" operator="equal">
      <formula>"Bajo"</formula>
    </cfRule>
    <cfRule type="cellIs" dxfId="106" priority="561" operator="equal">
      <formula>"Moderado"</formula>
    </cfRule>
  </conditionalFormatting>
  <conditionalFormatting sqref="BM34:BM37">
    <cfRule type="cellIs" dxfId="105" priority="579" operator="equal">
      <formula>"Extremo"</formula>
    </cfRule>
    <cfRule type="cellIs" dxfId="104" priority="578" operator="equal">
      <formula>"Extremo"</formula>
    </cfRule>
  </conditionalFormatting>
  <conditionalFormatting sqref="BM38">
    <cfRule type="cellIs" dxfId="103" priority="818" operator="equal">
      <formula>"Alto"</formula>
    </cfRule>
    <cfRule type="cellIs" dxfId="102" priority="820" operator="equal">
      <formula>"Bajo"</formula>
    </cfRule>
    <cfRule type="cellIs" dxfId="101" priority="819" operator="equal">
      <formula>"Moderado"</formula>
    </cfRule>
    <cfRule type="cellIs" dxfId="100" priority="817" operator="equal">
      <formula>"Extremo"</formula>
    </cfRule>
  </conditionalFormatting>
  <conditionalFormatting sqref="BM38:BM42">
    <cfRule type="cellIs" dxfId="99" priority="837" operator="equal">
      <formula>"Extremo"</formula>
    </cfRule>
    <cfRule type="cellIs" dxfId="98" priority="838" operator="equal">
      <formula>"Extremo"</formula>
    </cfRule>
  </conditionalFormatting>
  <conditionalFormatting sqref="BM43">
    <cfRule type="cellIs" dxfId="97" priority="597" operator="equal">
      <formula>"Bajo"</formula>
    </cfRule>
    <cfRule type="cellIs" dxfId="96" priority="595" operator="equal">
      <formula>"Alto"</formula>
    </cfRule>
    <cfRule type="cellIs" dxfId="95" priority="594" operator="equal">
      <formula>"Extremo"</formula>
    </cfRule>
    <cfRule type="cellIs" dxfId="94" priority="596" operator="equal">
      <formula>"Moderado"</formula>
    </cfRule>
  </conditionalFormatting>
  <conditionalFormatting sqref="BM43:BM48">
    <cfRule type="cellIs" dxfId="93" priority="613" operator="equal">
      <formula>"Extremo"</formula>
    </cfRule>
    <cfRule type="cellIs" dxfId="92" priority="614" operator="equal">
      <formula>"Extremo"</formula>
    </cfRule>
  </conditionalFormatting>
  <conditionalFormatting sqref="BM49">
    <cfRule type="cellIs" dxfId="91" priority="658" operator="equal">
      <formula>"Moderado"</formula>
    </cfRule>
    <cfRule type="cellIs" dxfId="90" priority="656" operator="equal">
      <formula>"Extremo"</formula>
    </cfRule>
    <cfRule type="cellIs" dxfId="89" priority="657" operator="equal">
      <formula>"Alto"</formula>
    </cfRule>
    <cfRule type="cellIs" dxfId="88" priority="659" operator="equal">
      <formula>"Bajo"</formula>
    </cfRule>
  </conditionalFormatting>
  <conditionalFormatting sqref="BM49:BM53">
    <cfRule type="cellIs" dxfId="87" priority="670" operator="equal">
      <formula>"Extremo"</formula>
    </cfRule>
    <cfRule type="cellIs" dxfId="86" priority="671" operator="equal">
      <formula>"Extremo"</formula>
    </cfRule>
  </conditionalFormatting>
  <conditionalFormatting sqref="BM54 BM57">
    <cfRule type="cellIs" dxfId="85" priority="694" operator="equal">
      <formula>"Bajo"</formula>
    </cfRule>
    <cfRule type="cellIs" dxfId="84" priority="692" operator="equal">
      <formula>"Alto"</formula>
    </cfRule>
    <cfRule type="cellIs" dxfId="83" priority="691" operator="equal">
      <formula>"Extremo"</formula>
    </cfRule>
    <cfRule type="cellIs" dxfId="82" priority="693" operator="equal">
      <formula>"Moderado"</formula>
    </cfRule>
  </conditionalFormatting>
  <conditionalFormatting sqref="BM54:BM57">
    <cfRule type="cellIs" dxfId="81" priority="696" operator="equal">
      <formula>"Extremo"</formula>
    </cfRule>
    <cfRule type="cellIs" dxfId="80" priority="695" operator="equal">
      <formula>"Extremo"</formula>
    </cfRule>
  </conditionalFormatting>
  <conditionalFormatting sqref="BM61">
    <cfRule type="cellIs" dxfId="79" priority="301" operator="equal">
      <formula>"Alto"</formula>
    </cfRule>
    <cfRule type="cellIs" dxfId="78" priority="300" operator="equal">
      <formula>"Extremo"</formula>
    </cfRule>
    <cfRule type="cellIs" dxfId="77" priority="302" operator="equal">
      <formula>"Moderado"</formula>
    </cfRule>
    <cfRule type="cellIs" dxfId="76" priority="303" operator="equal">
      <formula>"Bajo"</formula>
    </cfRule>
  </conditionalFormatting>
  <conditionalFormatting sqref="BM61:BM63">
    <cfRule type="cellIs" dxfId="75" priority="304" operator="equal">
      <formula>"Extremo"</formula>
    </cfRule>
    <cfRule type="cellIs" dxfId="74" priority="305" operator="equal">
      <formula>"Extremo"</formula>
    </cfRule>
  </conditionalFormatting>
  <conditionalFormatting sqref="BM61:BM100">
    <cfRule type="cellIs" dxfId="73" priority="267" operator="equal">
      <formula>"Alta"</formula>
    </cfRule>
  </conditionalFormatting>
  <conditionalFormatting sqref="BM64">
    <cfRule type="cellIs" dxfId="72" priority="351" operator="equal">
      <formula>"Alto"</formula>
    </cfRule>
    <cfRule type="cellIs" dxfId="71" priority="350" operator="equal">
      <formula>"Extremo"</formula>
    </cfRule>
    <cfRule type="cellIs" dxfId="70" priority="353" operator="equal">
      <formula>"Bajo"</formula>
    </cfRule>
    <cfRule type="cellIs" dxfId="69" priority="352" operator="equal">
      <formula>"Moderado"</formula>
    </cfRule>
  </conditionalFormatting>
  <conditionalFormatting sqref="BM64:BM67">
    <cfRule type="cellIs" dxfId="68" priority="364" operator="equal">
      <formula>"Extremo"</formula>
    </cfRule>
    <cfRule type="cellIs" dxfId="67" priority="365" operator="equal">
      <formula>"Extremo"</formula>
    </cfRule>
  </conditionalFormatting>
  <conditionalFormatting sqref="BM68">
    <cfRule type="cellIs" dxfId="66" priority="381" operator="equal">
      <formula>"Alto"</formula>
    </cfRule>
    <cfRule type="cellIs" dxfId="65" priority="382" operator="equal">
      <formula>"Moderado"</formula>
    </cfRule>
    <cfRule type="cellIs" dxfId="64" priority="383" operator="equal">
      <formula>"Bajo"</formula>
    </cfRule>
  </conditionalFormatting>
  <conditionalFormatting sqref="BM68:BM74">
    <cfRule type="cellIs" dxfId="63" priority="279" operator="equal">
      <formula>"Extremo"</formula>
    </cfRule>
    <cfRule type="cellIs" dxfId="62" priority="278" operator="equal">
      <formula>"Extremo"</formula>
    </cfRule>
  </conditionalFormatting>
  <conditionalFormatting sqref="BM70">
    <cfRule type="cellIs" dxfId="61" priority="274" operator="equal">
      <formula>"Extremo"</formula>
    </cfRule>
    <cfRule type="cellIs" dxfId="60" priority="264" operator="equal">
      <formula>"Bajo"</formula>
    </cfRule>
    <cfRule type="cellIs" dxfId="59" priority="271" operator="equal">
      <formula>"Extremo"</formula>
    </cfRule>
    <cfRule type="cellIs" dxfId="58" priority="261" operator="equal">
      <formula>"Extremo"</formula>
    </cfRule>
    <cfRule type="cellIs" dxfId="57" priority="268" operator="equal">
      <formula>"Extremo"</formula>
    </cfRule>
    <cfRule type="cellIs" dxfId="56" priority="277" operator="equal">
      <formula>"Extremo"</formula>
    </cfRule>
    <cfRule type="cellIs" dxfId="55" priority="262" operator="equal">
      <formula>"Alto"</formula>
    </cfRule>
    <cfRule type="cellIs" dxfId="54" priority="263" operator="equal">
      <formula>"Moderado"</formula>
    </cfRule>
  </conditionalFormatting>
  <conditionalFormatting sqref="BM70:BM74">
    <cfRule type="cellIs" dxfId="53" priority="266" operator="equal">
      <formula>"Extremo"</formula>
    </cfRule>
    <cfRule type="cellIs" dxfId="52" priority="265" operator="equal">
      <formula>"Extremo"</formula>
    </cfRule>
    <cfRule type="cellIs" dxfId="51" priority="273" operator="equal">
      <formula>"Extremo"</formula>
    </cfRule>
    <cfRule type="cellIs" dxfId="50" priority="269" operator="equal">
      <formula>"Extremo"</formula>
    </cfRule>
    <cfRule type="cellIs" dxfId="49" priority="276" operator="equal">
      <formula>"Extremo"</formula>
    </cfRule>
    <cfRule type="cellIs" dxfId="48" priority="275" operator="equal">
      <formula>"Extremo"</formula>
    </cfRule>
    <cfRule type="cellIs" dxfId="47" priority="260" operator="equal">
      <formula>$BL$70=60%</formula>
    </cfRule>
    <cfRule type="cellIs" dxfId="46" priority="270" operator="equal">
      <formula>"Extremo"</formula>
    </cfRule>
    <cfRule type="cellIs" dxfId="45" priority="272" operator="equal">
      <formula>"Extremo"</formula>
    </cfRule>
  </conditionalFormatting>
  <conditionalFormatting sqref="BM75:BM76">
    <cfRule type="cellIs" dxfId="44" priority="325" operator="equal">
      <formula>"Extremo"</formula>
    </cfRule>
  </conditionalFormatting>
  <conditionalFormatting sqref="BM75:BM77 BM68">
    <cfRule type="cellIs" dxfId="43" priority="380" operator="equal">
      <formula>"Extremo"</formula>
    </cfRule>
  </conditionalFormatting>
  <conditionalFormatting sqref="BM75:BM77">
    <cfRule type="cellIs" dxfId="42" priority="328" operator="equal">
      <formula>"Bajo"</formula>
    </cfRule>
    <cfRule type="cellIs" dxfId="41" priority="326" operator="equal">
      <formula>"Alto"</formula>
    </cfRule>
    <cfRule type="cellIs" dxfId="40" priority="327" operator="equal">
      <formula>"Moderado"</formula>
    </cfRule>
  </conditionalFormatting>
  <conditionalFormatting sqref="BM75:BM89 BM96 BM123:BM160">
    <cfRule type="cellIs" dxfId="39" priority="335" operator="equal">
      <formula>"Extremo"</formula>
    </cfRule>
  </conditionalFormatting>
  <conditionalFormatting sqref="BM75:BM89">
    <cfRule type="cellIs" dxfId="38" priority="334" operator="equal">
      <formula>"Extremo"</formula>
    </cfRule>
  </conditionalFormatting>
  <conditionalFormatting sqref="BM80 BM85">
    <cfRule type="cellIs" dxfId="37" priority="496" operator="equal">
      <formula>"Moderado"</formula>
    </cfRule>
    <cfRule type="cellIs" dxfId="36" priority="495" operator="equal">
      <formula>"Alto"</formula>
    </cfRule>
    <cfRule type="cellIs" dxfId="35" priority="494" operator="equal">
      <formula>"Extremo"</formula>
    </cfRule>
    <cfRule type="cellIs" dxfId="34" priority="497" operator="equal">
      <formula>"Bajo"</formula>
    </cfRule>
  </conditionalFormatting>
  <conditionalFormatting sqref="BM90:BM91">
    <cfRule type="cellIs" dxfId="33" priority="456" operator="equal">
      <formula>"Moderado"</formula>
    </cfRule>
    <cfRule type="cellIs" dxfId="32" priority="455" operator="equal">
      <formula>"Alto"</formula>
    </cfRule>
    <cfRule type="cellIs" dxfId="31" priority="457" operator="equal">
      <formula>"Bajo"</formula>
    </cfRule>
    <cfRule type="cellIs" dxfId="30" priority="454" operator="equal">
      <formula>"Extremo"</formula>
    </cfRule>
  </conditionalFormatting>
  <conditionalFormatting sqref="BM90:BM95">
    <cfRule type="cellIs" dxfId="29" priority="474" operator="equal">
      <formula>"Extremo"</formula>
    </cfRule>
    <cfRule type="cellIs" dxfId="28" priority="473" operator="equal">
      <formula>"Extremo"</formula>
    </cfRule>
  </conditionalFormatting>
  <conditionalFormatting sqref="BM96">
    <cfRule type="cellIs" dxfId="27" priority="430" operator="equal">
      <formula>"Extremo"</formula>
    </cfRule>
    <cfRule type="cellIs" dxfId="26" priority="431" operator="equal">
      <formula>"Extremo"</formula>
    </cfRule>
    <cfRule type="cellIs" dxfId="25" priority="434" operator="equal">
      <formula>"Extremo"</formula>
    </cfRule>
    <cfRule type="cellIs" dxfId="24" priority="435" operator="equal">
      <formula>"Extremo"</formula>
    </cfRule>
    <cfRule type="cellIs" dxfId="23" priority="436" operator="equal">
      <formula>"Extremo"</formula>
    </cfRule>
    <cfRule type="cellIs" dxfId="22" priority="433" operator="equal">
      <formula>"Extremo"</formula>
    </cfRule>
    <cfRule type="cellIs" dxfId="21" priority="426" operator="equal">
      <formula>"Extremo"</formula>
    </cfRule>
    <cfRule type="cellIs" dxfId="20" priority="432" operator="equal">
      <formula>"Extremo"</formula>
    </cfRule>
  </conditionalFormatting>
  <conditionalFormatting sqref="BM96:BM97">
    <cfRule type="cellIs" dxfId="19" priority="427" operator="equal">
      <formula>"Alto"</formula>
    </cfRule>
    <cfRule type="cellIs" dxfId="18" priority="429" operator="equal">
      <formula>"Bajo"</formula>
    </cfRule>
    <cfRule type="cellIs" dxfId="17" priority="437" operator="equal">
      <formula>"Extremo"</formula>
    </cfRule>
    <cfRule type="cellIs" dxfId="16" priority="428" operator="equal">
      <formula>"Moderado"</formula>
    </cfRule>
  </conditionalFormatting>
  <conditionalFormatting sqref="BM96:BM100">
    <cfRule type="cellIs" dxfId="15" priority="438" operator="equal">
      <formula>"Extremo"</formula>
    </cfRule>
  </conditionalFormatting>
  <conditionalFormatting sqref="BM97:BM100">
    <cfRule type="cellIs" dxfId="14" priority="439" operator="equal">
      <formula>"Extremo"</formula>
    </cfRule>
  </conditionalFormatting>
  <conditionalFormatting sqref="BM101:BM111 BM117:BM122">
    <cfRule type="cellIs" dxfId="13" priority="221" operator="equal">
      <formula>"Extremo"</formula>
    </cfRule>
    <cfRule type="cellIs" dxfId="12" priority="222" operator="equal">
      <formula>"Extremo"</formula>
    </cfRule>
    <cfRule type="cellIs" dxfId="11" priority="223" operator="equal">
      <formula>"Alta"</formula>
    </cfRule>
  </conditionalFormatting>
  <conditionalFormatting sqref="BM112">
    <cfRule type="cellIs" dxfId="10" priority="163" operator="equal">
      <formula>"Extremo"</formula>
    </cfRule>
    <cfRule type="cellIs" dxfId="9" priority="166" operator="equal">
      <formula>"Bajo"</formula>
    </cfRule>
    <cfRule type="cellIs" dxfId="8" priority="165" operator="equal">
      <formula>"Moderado"</formula>
    </cfRule>
    <cfRule type="cellIs" dxfId="7" priority="164" operator="equal">
      <formula>"Alto"</formula>
    </cfRule>
  </conditionalFormatting>
  <conditionalFormatting sqref="BM112:BM116">
    <cfRule type="cellIs" dxfId="6" priority="103" operator="equal">
      <formula>"Alta"</formula>
    </cfRule>
    <cfRule type="cellIs" dxfId="5" priority="102" operator="equal">
      <formula>"Extremo"</formula>
    </cfRule>
    <cfRule type="cellIs" dxfId="4" priority="101" operator="equal">
      <formula>"Extremo"</formula>
    </cfRule>
  </conditionalFormatting>
  <conditionalFormatting sqref="BM116">
    <cfRule type="cellIs" dxfId="3" priority="122" operator="equal">
      <formula>"Moderado"</formula>
    </cfRule>
    <cfRule type="cellIs" dxfId="2" priority="123" operator="equal">
      <formula>"Bajo"</formula>
    </cfRule>
    <cfRule type="cellIs" dxfId="1" priority="120" operator="equal">
      <formula>"Extremo"</formula>
    </cfRule>
    <cfRule type="cellIs" dxfId="0" priority="121" operator="equal">
      <formula>"Alto"</formula>
    </cfRule>
  </conditionalFormatting>
  <dataValidations count="3">
    <dataValidation type="list" allowBlank="1" showInputMessage="1" showErrorMessage="1" sqref="M91:AE95 M70:AE74 M101:AE112 M116:AE122">
      <formula1>"si,no"</formula1>
    </dataValidation>
    <dataValidation allowBlank="1" showInputMessage="1" sqref="BQ61 BQ63"/>
    <dataValidation type="list" allowBlank="1" showErrorMessage="1" sqref="M9:AE9 M64:AE64 M38:AE38 M21:AE21 M25:AE25 M28:AE28 M34:AE34 M43:AE43 M54:AE54 M68:AE68 M12:AE12 M75:AE77 M80:AE80 M85:AE85 M90:AE90 M61:AE61 M96:AE97 M15:AE15 M18:AE18">
      <formula1>"si,no"</formula1>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64">
        <x14:dataValidation type="custom" allowBlank="1" showInputMessage="1" showErrorMessage="1" error="Recuerde que las acciones se generan bajo la medida de mitigar el riesgo">
          <x14:formula1>
            <xm:f>IF(OR(BN116='[4]Opciones Tratamiento'!#REF!,BN116='[4]Opciones Tratamiento'!#REF!,BN116='[4]Opciones Tratamiento'!#REF!),ISBLANK(BN116),ISTEXT(BN116))</xm:f>
          </x14:formula1>
          <xm:sqref>BR116:BT116</xm:sqref>
        </x14:dataValidation>
        <x14:dataValidation type="custom" allowBlank="1" showInputMessage="1" showErrorMessage="1" error="Recuerde que las acciones se generan bajo la medida de mitigar el riesgo">
          <x14:formula1>
            <xm:f>IF(OR(BN101='[5]Opciones Tratamiento'!#REF!,BN101='[5]Opciones Tratamiento'!#REF!,BN101='[5]Opciones Tratamiento'!#REF!),ISBLANK(BN101),ISTEXT(BN101))</xm:f>
          </x14:formula1>
          <xm:sqref>BS105:BT105 BR117:BT122 BR106:BT111 BR101:BT104</xm:sqref>
        </x14:dataValidation>
        <x14:dataValidation type="custom" allowBlank="1" showInputMessage="1" showErrorMessage="1" error="Recuerde que las acciones se generan bajo la medida de mitigar el riesgo">
          <x14:formula1>
            <xm:f>IF(OR(BN21='[6]Opciones Tratamiento'!#REF!,BN21='[6]Opciones Tratamiento'!#REF!,BN21='[6]Opciones Tratamiento'!#REF!),ISBLANK(BN21),ISTEXT(BN21))</xm:f>
          </x14:formula1>
          <xm:sqref>BR21:BT21</xm:sqref>
        </x14:dataValidation>
        <x14:dataValidation type="custom" allowBlank="1" showInputMessage="1" showErrorMessage="1" error="Recuerde que las acciones se generan bajo la medida de mitigar el riesgo">
          <x14:formula1>
            <xm:f>IF(OR(BN22='[6]Opciones Tratamiento'!#REF!,BN22='[6]Opciones Tratamiento'!#REF!,BN22='[6]Opciones Tratamiento'!#REF!),ISBLANK(BN22),ISTEXT(BN22))</xm:f>
          </x14:formula1>
          <xm:sqref>BR24:BT24</xm:sqref>
        </x14:dataValidation>
        <x14:dataValidation type="list" allowBlank="1" showInputMessage="1" showErrorMessage="1">
          <x14:formula1>
            <xm:f>'[7]Opciones Tratamiento'!#REF!</xm:f>
          </x14:formula1>
          <xm:sqref>BN75:BN76</xm:sqref>
        </x14:dataValidation>
        <x14:dataValidation type="custom" allowBlank="1" showInputMessage="1" showErrorMessage="1" error="Recuerde que las acciones se generan bajo la medida de mitigar el riesgo">
          <x14:formula1>
            <xm:f>IF(OR(BN102='[5]Opciones Tratamiento'!#REF!,BN102='[5]Opciones Tratamiento'!#REF!,BN102='[5]Opciones Tratamiento'!#REF!),ISBLANK(BN102),ISTEXT(BN102))</xm:f>
          </x14:formula1>
          <xm:sqref>BW116:BW122 BW102:BW112</xm:sqref>
        </x14:dataValidation>
        <x14:dataValidation type="custom" allowBlank="1" showInputMessage="1" showErrorMessage="1" error="Recuerde que las acciones se generan bajo la medida de mitigar el riesgo">
          <x14:formula1>
            <xm:f>IF(OR(BN116='[4]Opciones Tratamiento'!#REF!,BN116='[4]Opciones Tratamiento'!#REF!,BN116='[4]Opciones Tratamiento'!#REF!),ISBLANK(BN116),ISTEXT(BN116))</xm:f>
          </x14:formula1>
          <xm:sqref>BQ116</xm:sqref>
        </x14:dataValidation>
        <x14:dataValidation type="custom" allowBlank="1" showInputMessage="1" showErrorMessage="1" error="Recuerde que las acciones se generan bajo la medida de mitigar el riesgo">
          <x14:formula1>
            <xm:f>IF(OR(BN116='[4]Opciones Tratamiento'!#REF!,BN116='[4]Opciones Tratamiento'!#REF!,BN116='[4]Opciones Tratamiento'!#REF!),ISBLANK(BN116),ISTEXT(BN116))</xm:f>
          </x14:formula1>
          <xm:sqref>BU116</xm:sqref>
        </x14:dataValidation>
        <x14:dataValidation type="custom" allowBlank="1" showInputMessage="1" showErrorMessage="1" error="Recuerde que las acciones se generan bajo la medida de mitigar el riesgo">
          <x14:formula1>
            <xm:f>IF(OR(BN116='[4]Opciones Tratamiento'!#REF!,BN116='[4]Opciones Tratamiento'!#REF!,BN116='[4]Opciones Tratamiento'!#REF!),ISBLANK(BN116),ISTEXT(BN116))</xm:f>
          </x14:formula1>
          <xm:sqref>BV116</xm:sqref>
        </x14:dataValidation>
        <x14:dataValidation type="list" allowBlank="1" showInputMessage="1" showErrorMessage="1">
          <x14:formula1>
            <xm:f>'[4]Tabla Probabilidad'!#REF!</xm:f>
          </x14:formula1>
          <xm:sqref>J116</xm:sqref>
        </x14:dataValidation>
        <x14:dataValidation type="list" allowBlank="1" showInputMessage="1" showErrorMessage="1">
          <x14:formula1>
            <xm:f>'[4]Opciones Tratamiento'!#REF!</xm:f>
          </x14:formula1>
          <xm:sqref>B116 H116:I116 BN116</xm:sqref>
        </x14:dataValidation>
        <x14:dataValidation type="list" allowBlank="1" showInputMessage="1" showErrorMessage="1">
          <x14:formula1>
            <xm:f>'[4]Análisis y valoración control'!#REF!</xm:f>
          </x14:formula1>
          <xm:sqref>BC116 AM116 AO116 AQ116 AS116 AU116 AW116 AY116</xm:sqref>
        </x14:dataValidation>
        <x14:dataValidation type="list" allowBlank="1" showInputMessage="1" showErrorMessage="1">
          <x14:formula1>
            <xm:f>'[8]Análisis y valoración control'!#REF!</xm:f>
          </x14:formula1>
          <xm:sqref>BC112 AM112 AO112 AQ112 AS112 AU112 AW112 AY112</xm:sqref>
        </x14:dataValidation>
        <x14:dataValidation type="list" allowBlank="1" showInputMessage="1" showErrorMessage="1">
          <x14:formula1>
            <xm:f>'[8]Tabla Probabilidad'!#REF!</xm:f>
          </x14:formula1>
          <xm:sqref>J112</xm:sqref>
        </x14:dataValidation>
        <x14:dataValidation type="list" allowBlank="1" showInputMessage="1" showErrorMessage="1">
          <x14:formula1>
            <xm:f>'[8]Opciones Tratamiento'!#REF!</xm:f>
          </x14:formula1>
          <xm:sqref>I112:I115 BN112 B112 H112</xm:sqref>
        </x14:dataValidation>
        <x14:dataValidation type="custom" errorStyle="information" allowBlank="1" showInputMessage="1" showErrorMessage="1" error="Recuerde que las acciones se generan bajo la medida de Compartir o Reducir el riesgo_x000a_">
          <x14:formula1>
            <xm:f>IF(OR(#REF!='[9]Opciones Tratamiento'!#REF!,#REF!='[9]Opciones Tratamiento'!#REF!),ISBLANK(#REF!),ISTEXT(#REF!))</xm:f>
          </x14:formula1>
          <xm:sqref>BO63:BP63</xm:sqref>
        </x14:dataValidation>
        <x14:dataValidation type="list" allowBlank="1" showInputMessage="1" showErrorMessage="1">
          <x14:formula1>
            <xm:f>'[5]Análisis y valoración control'!#REF!</xm:f>
          </x14:formula1>
          <xm:sqref>BC101:BC111 BC117:BC122 AM101:AM111 AM117:AM122 AO101:AO111 AO117:AO122 AQ101:AQ111 AQ117:AQ122 AS101:AS111 AS117:AS122 AU101:AU111 AU117:AU122 AW101:AW111 AW117:AW122 AY101:AY111 AY117:AY122</xm:sqref>
        </x14:dataValidation>
        <x14:dataValidation type="custom" allowBlank="1" showInputMessage="1" showErrorMessage="1" error="Recuerde que las acciones se generan bajo la medida de mitigar el riesgo">
          <x14:formula1>
            <xm:f>IF(OR(BN101='[5]Opciones Tratamiento'!#REF!,BN101='[5]Opciones Tratamiento'!#REF!,BN101='[5]Opciones Tratamiento'!#REF!),ISBLANK(BN101),ISTEXT(BN101))</xm:f>
          </x14:formula1>
          <xm:sqref>BU117:BU122 BU101:BU111</xm:sqref>
        </x14:dataValidation>
        <x14:dataValidation type="custom" allowBlank="1" showInputMessage="1" showErrorMessage="1" error="Recuerde que las acciones se generan bajo la medida de mitigar el riesgo">
          <x14:formula1>
            <xm:f>IF(OR(BN101='[5]Opciones Tratamiento'!#REF!,BN101='[5]Opciones Tratamiento'!#REF!,BN101='[5]Opciones Tratamiento'!#REF!),ISBLANK(BN101),ISTEXT(BN101))</xm:f>
          </x14:formula1>
          <xm:sqref>BV117:BV122 BV101:BV111</xm:sqref>
        </x14:dataValidation>
        <x14:dataValidation type="list" allowBlank="1" showInputMessage="1" showErrorMessage="1">
          <x14:formula1>
            <xm:f>'[5]Tabla Probabilidad'!#REF!</xm:f>
          </x14:formula1>
          <xm:sqref>J108 J101:J104</xm:sqref>
        </x14:dataValidation>
        <x14:dataValidation type="list" allowBlank="1" showInputMessage="1" showErrorMessage="1">
          <x14:formula1>
            <xm:f>'[5]Opciones Tratamiento'!#REF!</xm:f>
          </x14:formula1>
          <xm:sqref>BN102:BN104 BN106:BN107 BN109:BN111 BN117:BN122 I101:I111 B101:B108 B118:B122 H101:H108 H117:I122</xm:sqref>
        </x14:dataValidation>
        <x14:dataValidation type="custom" allowBlank="1" showInputMessage="1" showErrorMessage="1" error="Recuerde que las acciones se generan bajo la medida de mitigar el riesgo">
          <x14:formula1>
            <xm:f>IF(OR(BN101='[5]Opciones Tratamiento'!#REF!,BN101='[5]Opciones Tratamiento'!#REF!,BN101='[5]Opciones Tratamiento'!#REF!),ISBLANK(BN101),ISTEXT(BN101))</xm:f>
          </x14:formula1>
          <xm:sqref>BR105 BQ117:BQ122 BQ101:BQ111</xm:sqref>
        </x14:dataValidation>
        <x14:dataValidation type="custom" allowBlank="1" showInputMessage="1" showErrorMessage="1" error="Recuerde que las acciones se generan bajo la medida de mitigar el riesgo">
          <x14:formula1>
            <xm:f>IF(OR(BN93='[10]Opciones Tratamiento'!#REF!,BN93='[10]Opciones Tratamiento'!#REF!,BN93='[10]Opciones Tratamiento'!#REF!),ISBLANK(BN93),ISTEXT(BN93))</xm:f>
          </x14:formula1>
          <xm:sqref>BR94:BR95 BS93:BS95 BT94:BT95</xm:sqref>
        </x14:dataValidation>
        <x14:dataValidation type="custom" allowBlank="1" showInputMessage="1" showErrorMessage="1" error="Recuerde que las acciones se generan bajo la medida de mitigar el riesgo">
          <x14:formula1>
            <xm:f>IF(OR(BN94='[10]Opciones Tratamiento'!#REF!,BN94='[10]Opciones Tratamiento'!#REF!,BN94='[10]Opciones Tratamiento'!#REF!),ISBLANK(BN94),ISTEXT(BN94))</xm:f>
          </x14:formula1>
          <xm:sqref>BQ94:BQ95</xm:sqref>
        </x14:dataValidation>
        <x14:dataValidation type="list" allowBlank="1" showErrorMessage="1">
          <x14:formula1>
            <xm:f>'[11]Opciones Tratamiento'!#REF!</xm:f>
          </x14:formula1>
          <xm:sqref>I85:I89</xm:sqref>
        </x14:dataValidation>
        <x14:dataValidation type="custom" allowBlank="1" showInputMessage="1" showErrorMessage="1" error="Recuerde que las acciones se generan bajo la medida de mitigar el riesgo">
          <x14:formula1>
            <xm:f>IF(OR(BN80='[12]Opciones Tratamiento'!#REF!,BN80='[12]Opciones Tratamiento'!#REF!,BN80='[12]Opciones Tratamiento'!#REF!),ISBLANK(BN80),ISTEXT(BN80))</xm:f>
          </x14:formula1>
          <xm:sqref>BU80</xm:sqref>
        </x14:dataValidation>
        <x14:dataValidation type="custom" allowBlank="1" showInputMessage="1" showErrorMessage="1" error="Recuerde que las acciones se generan bajo la medida de mitigar el riesgo">
          <x14:formula1>
            <xm:f>IF(OR(BN80='[12]Opciones Tratamiento'!#REF!,BN80='[12]Opciones Tratamiento'!#REF!,BN80='[12]Opciones Tratamiento'!#REF!),ISBLANK(BN80),ISTEXT(BN80))</xm:f>
          </x14:formula1>
          <xm:sqref>BV80</xm:sqref>
        </x14:dataValidation>
        <x14:dataValidation type="list" allowBlank="1" showErrorMessage="1">
          <x14:formula1>
            <xm:f>'[13]Opciones Tratamiento'!#REF!</xm:f>
          </x14:formula1>
          <xm:sqref>BN68:BN69</xm:sqref>
        </x14:dataValidation>
        <x14:dataValidation type="custom" allowBlank="1" showInputMessage="1" showErrorMessage="1" error="Recuerde que las acciones se generan bajo la medida de mitigar el riesgo">
          <x14:formula1>
            <xm:f>IF(OR(BN34='[14]Opciones Tratamiento'!#REF!,BN34='[14]Opciones Tratamiento'!#REF!,BN34='[14]Opciones Tratamiento'!#REF!),ISBLANK(BN34),ISTEXT(BN34))</xm:f>
          </x14:formula1>
          <xm:sqref>BQ34</xm:sqref>
        </x14:dataValidation>
        <x14:dataValidation type="custom" allowBlank="1" showInputMessage="1" showErrorMessage="1" error="Recuerde que las acciones se generan bajo la medida de mitigar el riesgo">
          <x14:formula1>
            <xm:f>IF(OR(BN34='[14]Opciones Tratamiento'!#REF!,BN34='[14]Opciones Tratamiento'!#REF!,BN34='[14]Opciones Tratamiento'!#REF!),ISBLANK(BN34),ISTEXT(BN34))</xm:f>
          </x14:formula1>
          <xm:sqref>BU34</xm:sqref>
        </x14:dataValidation>
        <x14:dataValidation type="custom" allowBlank="1" showInputMessage="1" showErrorMessage="1" error="Recuerde que las acciones se generan bajo la medida de mitigar el riesgo">
          <x14:formula1>
            <xm:f>IF(OR(BN34='[14]Opciones Tratamiento'!#REF!,BN34='[14]Opciones Tratamiento'!#REF!,BN34='[14]Opciones Tratamiento'!#REF!),ISBLANK(BN34),ISTEXT(BN34))</xm:f>
          </x14:formula1>
          <xm:sqref>BV34</xm:sqref>
        </x14:dataValidation>
        <x14:dataValidation type="custom" allowBlank="1" showInputMessage="1" showErrorMessage="1" error="Recuerde que las acciones se generan bajo la medida de mitigar el riesgo">
          <x14:formula1>
            <xm:f>IF(OR(BN21='[6]Opciones Tratamiento'!#REF!,BN21='[6]Opciones Tratamiento'!#REF!,BN21='[6]Opciones Tratamiento'!#REF!),ISBLANK(BN21),ISTEXT(BN21))</xm:f>
          </x14:formula1>
          <xm:sqref>BQ21</xm:sqref>
        </x14:dataValidation>
        <x14:dataValidation type="custom" allowBlank="1" showInputMessage="1" showErrorMessage="1" error="Recuerde que las acciones se generan bajo la medida de mitigar el riesgo">
          <x14:formula1>
            <xm:f>IF(OR(BN21='[6]Opciones Tratamiento'!#REF!,BN21='[6]Opciones Tratamiento'!#REF!,BN21='[6]Opciones Tratamiento'!#REF!),ISBLANK(BN21),ISTEXT(BN21))</xm:f>
          </x14:formula1>
          <xm:sqref>BU21:BU23</xm:sqref>
        </x14:dataValidation>
        <x14:dataValidation type="custom" allowBlank="1" showInputMessage="1" showErrorMessage="1" error="Recuerde que las acciones se generan bajo la medida de mitigar el riesgo">
          <x14:formula1>
            <xm:f>IF(OR(BN21='[6]Opciones Tratamiento'!#REF!,BN21='[6]Opciones Tratamiento'!#REF!,BN21='[6]Opciones Tratamiento'!#REF!),ISBLANK(BN21),ISTEXT(BN21))</xm:f>
          </x14:formula1>
          <xm:sqref>BV21</xm:sqref>
        </x14:dataValidation>
        <x14:dataValidation type="custom" allowBlank="1" showInputMessage="1" showErrorMessage="1" error="Recuerde que las acciones se generan bajo la medida de mitigar el riesgo">
          <x14:formula1>
            <xm:f>IF(OR(BN22='[6]Opciones Tratamiento'!#REF!,BN22='[6]Opciones Tratamiento'!#REF!,BN22='[6]Opciones Tratamiento'!#REF!),ISBLANK(BN22),ISTEXT(BN22))</xm:f>
          </x14:formula1>
          <xm:sqref>BQ24</xm:sqref>
        </x14:dataValidation>
        <x14:dataValidation type="custom" allowBlank="1" showInputMessage="1" showErrorMessage="1" error="Recuerde que las acciones se generan bajo la medida de mitigar el riesgo">
          <x14:formula1>
            <xm:f>IF(OR(BN22='[6]Opciones Tratamiento'!#REF!,BN22='[6]Opciones Tratamiento'!#REF!,BN22='[6]Opciones Tratamiento'!#REF!),ISBLANK(BN22),ISTEXT(BN22))</xm:f>
          </x14:formula1>
          <xm:sqref>BU24</xm:sqref>
        </x14:dataValidation>
        <x14:dataValidation type="custom" allowBlank="1" showInputMessage="1" showErrorMessage="1" error="Recuerde que las acciones se generan bajo la medida de mitigar el riesgo">
          <x14:formula1>
            <xm:f>IF(OR(BN22='[6]Opciones Tratamiento'!#REF!,BN22='[6]Opciones Tratamiento'!#REF!,BN22='[6]Opciones Tratamiento'!#REF!),ISBLANK(BN22),ISTEXT(BN22))</xm:f>
          </x14:formula1>
          <xm:sqref>BV24</xm:sqref>
        </x14:dataValidation>
        <x14:dataValidation type="custom" allowBlank="1" showInputMessage="1" showErrorMessage="1" prompt="Recuerde que las acciones se generan bajo la medida de mitigar el riesgo">
          <x14:formula1>
            <xm:f>IF(OR(BQ12='[15]Opciones Tratamiento'!#REF!,BQ12='[15]Opciones Tratamiento'!#REF!,BQ12='[15]Opciones Tratamiento'!#REF!),ISBLANK(BQ12),ISTEXT(BQ12))</xm:f>
          </x14:formula1>
          <xm:sqref>BT12:BT14</xm:sqref>
        </x14:dataValidation>
        <x14:dataValidation type="custom" allowBlank="1" showInputMessage="1" showErrorMessage="1" prompt="Recuerde que las acciones se generan bajo la medida de mitigar el riesgo">
          <x14:formula1>
            <xm:f>IF(OR(BN14='[15]Opciones Tratamiento'!#REF!,BN14='[15]Opciones Tratamiento'!#REF!,BN14='[15]Opciones Tratamiento'!#REF!),ISBLANK(BN14),ISTEXT(BN14))</xm:f>
          </x14:formula1>
          <xm:sqref>BW13:BW14</xm:sqref>
        </x14:dataValidation>
        <x14:dataValidation type="custom" allowBlank="1" showInputMessage="1" showErrorMessage="1" prompt="Recuerde que las acciones se generan bajo la medida de mitigar el riesgo">
          <x14:formula1>
            <xm:f>IF(OR(BN9='[15]Opciones Tratamiento'!#REF!,BN9='[15]Opciones Tratamiento'!#REF!,BN9='[15]Opciones Tratamiento'!#REF!),ISBLANK(BN9),ISTEXT(BN9))</xm:f>
          </x14:formula1>
          <xm:sqref>BU9:BU14</xm:sqref>
        </x14:dataValidation>
        <x14:dataValidation type="custom" allowBlank="1" showInputMessage="1" showErrorMessage="1" prompt="Recuerde que las acciones se generan bajo la medida de mitigar el riesgo">
          <x14:formula1>
            <xm:f>IF(OR(BN9='[15]Opciones Tratamiento'!#REF!,BN9='[15]Opciones Tratamiento'!#REF!,BN9='[15]Opciones Tratamiento'!#REF!),ISBLANK(BN9),ISTEXT(BN9))</xm:f>
          </x14:formula1>
          <xm:sqref>BV9:BV14</xm:sqref>
        </x14:dataValidation>
        <x14:dataValidation type="custom" allowBlank="1" showInputMessage="1" showErrorMessage="1" prompt="Recuerde que las acciones se generan bajo la medida de mitigar el riesgo">
          <x14:formula1>
            <xm:f>IF(OR(#REF!='[15]Opciones Tratamiento'!#REF!,#REF!='[15]Opciones Tratamiento'!#REF!,#REF!='[15]Opciones Tratamiento'!#REF!),ISBLANK(#REF!),ISTEXT(#REF!))</xm:f>
          </x14:formula1>
          <xm:sqref>BR14</xm:sqref>
        </x14:dataValidation>
        <x14:dataValidation type="custom" allowBlank="1" showInputMessage="1" showErrorMessage="1" prompt="Recuerde que las acciones se generan bajo la medida de mitigar el riesgo">
          <x14:formula1>
            <xm:f>IF(OR(#REF!='[15]Opciones Tratamiento'!#REF!,#REF!='[15]Opciones Tratamiento'!#REF!,#REF!='[15]Opciones Tratamiento'!#REF!),ISBLANK(#REF!),ISTEXT(#REF!))</xm:f>
          </x14:formula1>
          <xm:sqref>BQ14</xm:sqref>
        </x14:dataValidation>
        <x14:dataValidation type="custom" allowBlank="1" showInputMessage="1" showErrorMessage="1" prompt="Recuerde que las acciones se generan bajo la medida de mitigar el riesgo">
          <x14:formula1>
            <xm:f>IF(OR(BN9='[15]Opciones Tratamiento'!#REF!,BN9='[15]Opciones Tratamiento'!#REF!,BN9='[15]Opciones Tratamiento'!#REF!),ISBLANK(BN9),ISTEXT(BN9))</xm:f>
          </x14:formula1>
          <xm:sqref>BW9:BW12</xm:sqref>
        </x14:dataValidation>
        <x14:dataValidation type="custom" allowBlank="1" showInputMessage="1" showErrorMessage="1" prompt="Recuerde que las acciones se generan bajo la medida de mitigar el riesgo">
          <x14:formula1>
            <xm:f>IF(OR(#REF!='[15]Opciones Tratamiento'!#REF!,#REF!='[15]Opciones Tratamiento'!#REF!,#REF!='[15]Opciones Tratamiento'!#REF!),ISBLANK(#REF!),ISTEXT(#REF!))</xm:f>
          </x14:formula1>
          <xm:sqref>BR14:BT14</xm:sqref>
        </x14:dataValidation>
        <x14:dataValidation type="custom" allowBlank="1" showInputMessage="1" showErrorMessage="1" prompt="Recuerde que las acciones se generan bajo la medida de mitigar el riesgo">
          <x14:formula1>
            <xm:f>IF(OR(#REF!='[15]Opciones Tratamiento'!#REF!,#REF!='[15]Opciones Tratamiento'!#REF!,#REF!='[15]Opciones Tratamiento'!#REF!),ISBLANK(#REF!),ISTEXT(#REF!))</xm:f>
          </x14:formula1>
          <xm:sqref>BQ14</xm:sqref>
        </x14:dataValidation>
        <x14:dataValidation type="list" allowBlank="1" showErrorMessage="1">
          <x14:formula1>
            <xm:f>'[15]Opciones Tratamiento'!#REF!</xm:f>
          </x14:formula1>
          <xm:sqref>BN9:BN14</xm:sqref>
        </x14:dataValidation>
        <x14:dataValidation type="list" allowBlank="1" showErrorMessage="1">
          <x14:formula1>
            <xm:f>'[15]Análisis y valoración control'!#REF!</xm:f>
          </x14:formula1>
          <xm:sqref>AS9:AS14 BC9:BC14 AM9:AM14 AO9:AO14 AQ9:AQ14 AU9:AU14 AW9:AW14 AY9:AY14</xm:sqref>
        </x14:dataValidation>
        <x14:dataValidation type="list" allowBlank="1" showErrorMessage="1">
          <x14:formula1>
            <xm:f>'[16]Análisis y valoración control'!#REF!</xm:f>
          </x14:formula1>
          <xm:sqref>AY25:AY27 BC25:BC27 AM25:AM27 AO25:AO27 AQ25:AQ27 AU25:AU27 AW25:AW27 AS25:AS27</xm:sqref>
        </x14:dataValidation>
        <x14:dataValidation type="custom" allowBlank="1" showInputMessage="1" showErrorMessage="1" prompt="Recuerde que las acciones se generan bajo la medida de mitigar el riesgo">
          <x14:formula1>
            <xm:f>IF(OR(BN27='[16]Opciones Tratamiento'!#REF!,BN27='[16]Opciones Tratamiento'!#REF!,BN27='[16]Opciones Tratamiento'!#REF!),ISBLANK(BN27),ISTEXT(BN27))</xm:f>
          </x14:formula1>
          <xm:sqref>BW27</xm:sqref>
        </x14:dataValidation>
        <x14:dataValidation type="list" allowBlank="1" showErrorMessage="1">
          <x14:formula1>
            <xm:f>'[16]Opciones Tratamiento'!#REF!</xm:f>
          </x14:formula1>
          <xm:sqref>BN25:BN27</xm:sqref>
        </x14:dataValidation>
        <x14:dataValidation type="custom" allowBlank="1" showInputMessage="1" showErrorMessage="1" prompt="Recuerde que las acciones se generan bajo la medida de mitigar el riesgo">
          <x14:formula1>
            <xm:f>IF(OR(BN27='[16]Opciones Tratamiento'!#REF!,BN27='[16]Opciones Tratamiento'!#REF!,BN27='[16]Opciones Tratamiento'!#REF!),ISBLANK(BN27),ISTEXT(BN27))</xm:f>
          </x14:formula1>
          <xm:sqref>BQ27</xm:sqref>
        </x14:dataValidation>
        <x14:dataValidation type="list" allowBlank="1" showErrorMessage="1">
          <x14:formula1>
            <xm:f>'[17]Opciones Tratamiento'!#REF!</xm:f>
          </x14:formula1>
          <xm:sqref>I9:I11</xm:sqref>
        </x14:dataValidation>
        <x14:dataValidation type="list" allowBlank="1" showInputMessage="1" showErrorMessage="1">
          <x14:formula1>
            <xm:f>'[18]Opciones Tratamiento'!#REF!</xm:f>
          </x14:formula1>
          <xm:sqref>I21:I23 BN21:BN24</xm:sqref>
        </x14:dataValidation>
        <x14:dataValidation type="list" allowBlank="1" showInputMessage="1" showErrorMessage="1">
          <x14:formula1>
            <xm:f>'[18]Análisis y valoración control'!#REF!</xm:f>
          </x14:formula1>
          <xm:sqref>AS21:AS24</xm:sqref>
        </x14:dataValidation>
        <x14:dataValidation type="list" allowBlank="1" showInputMessage="1" showErrorMessage="1">
          <x14:formula1>
            <xm:f>'[10]Opciones Tratamiento'!#REF!</xm:f>
          </x14:formula1>
          <xm:sqref>I91:I95 BN91:BN95 BN101 BN105 BN108</xm:sqref>
        </x14:dataValidation>
        <x14:dataValidation type="custom" allowBlank="1" showInputMessage="1" showErrorMessage="1" error="Recuerde que las acciones se generan bajo la medida de mitigar el riesgo">
          <x14:formula1>
            <xm:f>IF(OR(BN94='[10]Opciones Tratamiento'!#REF!,BN94='[10]Opciones Tratamiento'!#REF!,BN94='[10]Opciones Tratamiento'!#REF!),ISBLANK(BN94),ISTEXT(BN94))</xm:f>
          </x14:formula1>
          <xm:sqref>BV94:BV95</xm:sqref>
        </x14:dataValidation>
        <x14:dataValidation type="custom" allowBlank="1" showInputMessage="1" showErrorMessage="1" error="Recuerde que las acciones se generan bajo la medida de mitigar el riesgo">
          <x14:formula1>
            <xm:f>IF(OR(BN94='[10]Opciones Tratamiento'!#REF!,BN94='[10]Opciones Tratamiento'!#REF!,BN94='[10]Opciones Tratamiento'!#REF!),ISBLANK(BN94),ISTEXT(BN94))</xm:f>
          </x14:formula1>
          <xm:sqref>BU94:BU95</xm:sqref>
        </x14:dataValidation>
        <x14:dataValidation type="list" allowBlank="1" showInputMessage="1" showErrorMessage="1">
          <x14:formula1>
            <xm:f>'[19]Opciones Tratamiento'!#REF!</xm:f>
          </x14:formula1>
          <xm:sqref>BN34</xm:sqref>
        </x14:dataValidation>
        <x14:dataValidation type="list" allowBlank="1" showInputMessage="1" showErrorMessage="1">
          <x14:formula1>
            <xm:f>'[20]Opciones Tratamiento'!#REF!</xm:f>
          </x14:formula1>
          <xm:sqref>I70:I74 BN70:BN71</xm:sqref>
        </x14:dataValidation>
        <x14:dataValidation type="list" allowBlank="1" showErrorMessage="1">
          <x14:formula1>
            <xm:f>'[20]Opciones Tratamiento'!#REF!</xm:f>
          </x14:formula1>
          <xm:sqref>I38:I42 BN38:BN39</xm:sqref>
        </x14:dataValidation>
        <x14:dataValidation type="list" allowBlank="1" showInputMessage="1" showErrorMessage="1">
          <x14:formula1>
            <xm:f>'[1]Opciones Tratamiento'!#REF!</xm:f>
          </x14:formula1>
          <xm:sqref>I28:I33</xm:sqref>
        </x14:dataValidation>
        <x14:dataValidation type="custom" allowBlank="1" showInputMessage="1" showErrorMessage="1" error="Recuerde que las acciones se generan bajo la medida de mitigar el riesgo">
          <x14:formula1>
            <xm:f>IF(OR(BN77='[21]Opciones Tratamiento'!#REF!,BN77='[21]Opciones Tratamiento'!#REF!,BN77='[21]Opciones Tratamiento'!#REF!),ISBLANK(BN77),ISTEXT(BN77))</xm:f>
          </x14:formula1>
          <xm:sqref>BV77</xm:sqref>
        </x14:dataValidation>
        <x14:dataValidation type="custom" allowBlank="1" showInputMessage="1" showErrorMessage="1" error="Recuerde que las acciones se generan bajo la medida de mitigar el riesgo">
          <x14:formula1>
            <xm:f>IF(OR(BN77='[21]Opciones Tratamiento'!#REF!,BN77='[21]Opciones Tratamiento'!#REF!,BN77='[21]Opciones Tratamiento'!#REF!),ISBLANK(BN77),ISTEXT(BN77))</xm:f>
          </x14:formula1>
          <xm:sqref>BU77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5" sqref="B15"/>
    </sheetView>
  </sheetViews>
  <sheetFormatPr baseColWidth="10" defaultColWidth="11.375" defaultRowHeight="14.25"/>
  <cols>
    <col min="1" max="1" width="35.75" style="1" customWidth="1"/>
    <col min="2" max="2" width="59" style="1" customWidth="1"/>
    <col min="3" max="16384" width="11.375" style="1"/>
  </cols>
  <sheetData>
    <row r="1" spans="1:2">
      <c r="A1" s="2" t="s">
        <v>1</v>
      </c>
      <c r="B1" s="3" t="s">
        <v>2</v>
      </c>
    </row>
    <row r="2" spans="1:2" ht="57.6" customHeight="1">
      <c r="A2" s="1072" t="s">
        <v>3</v>
      </c>
      <c r="B2" s="5" t="s">
        <v>4</v>
      </c>
    </row>
    <row r="3" spans="1:2" ht="57">
      <c r="A3" s="1072"/>
      <c r="B3" s="5" t="s">
        <v>5</v>
      </c>
    </row>
    <row r="4" spans="1:2" ht="42.75">
      <c r="A4" s="1072"/>
      <c r="B4" s="5" t="s">
        <v>6</v>
      </c>
    </row>
    <row r="5" spans="1:2" ht="42.75">
      <c r="A5" s="4" t="s">
        <v>7</v>
      </c>
      <c r="B5" s="5" t="s">
        <v>8</v>
      </c>
    </row>
    <row r="6" spans="1:2" ht="42.75">
      <c r="A6" s="1072" t="s">
        <v>9</v>
      </c>
      <c r="B6" s="5" t="s">
        <v>10</v>
      </c>
    </row>
    <row r="7" spans="1:2" ht="71.25">
      <c r="A7" s="1072"/>
      <c r="B7" s="5" t="s">
        <v>11</v>
      </c>
    </row>
    <row r="8" spans="1:2" ht="42.75">
      <c r="A8" s="1072"/>
      <c r="B8" s="5" t="s">
        <v>12</v>
      </c>
    </row>
    <row r="9" spans="1:2" ht="42.75">
      <c r="A9" s="4" t="s">
        <v>13</v>
      </c>
      <c r="B9" s="6" t="s">
        <v>14</v>
      </c>
    </row>
    <row r="10" spans="1:2" ht="28.5">
      <c r="A10" s="1072" t="s">
        <v>15</v>
      </c>
      <c r="B10" s="5" t="s">
        <v>16</v>
      </c>
    </row>
    <row r="11" spans="1:2" ht="42.75">
      <c r="A11" s="1072"/>
      <c r="B11" s="5" t="s">
        <v>17</v>
      </c>
    </row>
    <row r="12" spans="1:2" ht="42.75">
      <c r="A12" s="1072"/>
      <c r="B12" s="5" t="s">
        <v>18</v>
      </c>
    </row>
    <row r="13" spans="1:2" ht="57">
      <c r="A13" s="4" t="s">
        <v>19</v>
      </c>
      <c r="B13" s="5" t="s">
        <v>20</v>
      </c>
    </row>
    <row r="14" spans="1:2" ht="42.75">
      <c r="A14" s="1072" t="s">
        <v>21</v>
      </c>
      <c r="B14" s="5" t="s">
        <v>22</v>
      </c>
    </row>
    <row r="15" spans="1:2" ht="57">
      <c r="A15" s="1072"/>
      <c r="B15" s="5" t="s">
        <v>23</v>
      </c>
    </row>
    <row r="16" spans="1:2" ht="157.5" thickBot="1">
      <c r="A16" s="7" t="s">
        <v>24</v>
      </c>
      <c r="B16" s="8" t="s">
        <v>25</v>
      </c>
    </row>
  </sheetData>
  <mergeCells count="4">
    <mergeCell ref="A2:A4"/>
    <mergeCell ref="A6:A8"/>
    <mergeCell ref="A10:A12"/>
    <mergeCell ref="A14:A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G11" sqref="G11"/>
    </sheetView>
  </sheetViews>
  <sheetFormatPr baseColWidth="10" defaultColWidth="11.375" defaultRowHeight="14.25"/>
  <cols>
    <col min="1" max="1" width="34.375" style="1" customWidth="1"/>
    <col min="2" max="2" width="57.75" style="1" customWidth="1"/>
    <col min="3" max="16384" width="11.375" style="1"/>
  </cols>
  <sheetData>
    <row r="1" spans="1:2">
      <c r="A1" s="1073" t="s">
        <v>26</v>
      </c>
      <c r="B1" s="1074"/>
    </row>
    <row r="2" spans="1:2" ht="28.5">
      <c r="A2" s="1072" t="s">
        <v>27</v>
      </c>
      <c r="B2" s="5" t="s">
        <v>28</v>
      </c>
    </row>
    <row r="3" spans="1:2" ht="28.5">
      <c r="A3" s="1072"/>
      <c r="B3" s="5" t="s">
        <v>29</v>
      </c>
    </row>
    <row r="4" spans="1:2" ht="42.75">
      <c r="A4" s="1072"/>
      <c r="B4" s="5" t="s">
        <v>30</v>
      </c>
    </row>
    <row r="5" spans="1:2" ht="57">
      <c r="A5" s="1072"/>
      <c r="B5" s="5" t="s">
        <v>31</v>
      </c>
    </row>
    <row r="6" spans="1:2" ht="42.75">
      <c r="A6" s="1072"/>
      <c r="B6" s="5" t="s">
        <v>32</v>
      </c>
    </row>
    <row r="7" spans="1:2" ht="28.5">
      <c r="A7" s="1072"/>
      <c r="B7" s="5" t="s">
        <v>33</v>
      </c>
    </row>
    <row r="8" spans="1:2" ht="28.5">
      <c r="A8" s="1072"/>
      <c r="B8" s="5" t="s">
        <v>34</v>
      </c>
    </row>
    <row r="9" spans="1:2">
      <c r="A9" s="1072"/>
      <c r="B9" s="5" t="s">
        <v>35</v>
      </c>
    </row>
    <row r="10" spans="1:2" ht="28.5">
      <c r="A10" s="1072"/>
      <c r="B10" s="5" t="s">
        <v>36</v>
      </c>
    </row>
    <row r="11" spans="1:2" ht="57">
      <c r="A11" s="1072"/>
      <c r="B11" s="5" t="s">
        <v>37</v>
      </c>
    </row>
    <row r="12" spans="1:2" ht="42.75">
      <c r="A12" s="1072"/>
      <c r="B12" s="5" t="s">
        <v>38</v>
      </c>
    </row>
    <row r="13" spans="1:2">
      <c r="A13" s="1072"/>
      <c r="B13" s="5" t="s">
        <v>39</v>
      </c>
    </row>
    <row r="14" spans="1:2" ht="28.5">
      <c r="A14" s="1072"/>
      <c r="B14" s="5" t="s">
        <v>40</v>
      </c>
    </row>
    <row r="15" spans="1:2" ht="57">
      <c r="A15" s="1072" t="s">
        <v>41</v>
      </c>
      <c r="B15" s="5" t="s">
        <v>43</v>
      </c>
    </row>
    <row r="16" spans="1:2" ht="28.5">
      <c r="A16" s="1072"/>
      <c r="B16" s="5" t="s">
        <v>44</v>
      </c>
    </row>
    <row r="17" spans="1:2" ht="57">
      <c r="A17" s="4" t="s">
        <v>42</v>
      </c>
      <c r="B17" s="5" t="s">
        <v>45</v>
      </c>
    </row>
    <row r="18" spans="1:2" ht="99.75">
      <c r="A18" s="4"/>
      <c r="B18" s="5" t="s">
        <v>46</v>
      </c>
    </row>
    <row r="19" spans="1:2" ht="42.75">
      <c r="A19" s="1072" t="s">
        <v>47</v>
      </c>
      <c r="B19" s="5" t="s">
        <v>48</v>
      </c>
    </row>
    <row r="20" spans="1:2" ht="42.75">
      <c r="A20" s="1072"/>
      <c r="B20" s="5" t="s">
        <v>49</v>
      </c>
    </row>
    <row r="21" spans="1:2" ht="42.75">
      <c r="A21" s="1072"/>
      <c r="B21" s="5" t="s">
        <v>50</v>
      </c>
    </row>
    <row r="22" spans="1:2" ht="28.5">
      <c r="A22" s="1072"/>
      <c r="B22" s="5" t="s">
        <v>51</v>
      </c>
    </row>
    <row r="23" spans="1:2" ht="42.75">
      <c r="A23" s="1072"/>
      <c r="B23" s="5" t="s">
        <v>52</v>
      </c>
    </row>
    <row r="24" spans="1:2" ht="57">
      <c r="A24" s="1072"/>
      <c r="B24" s="5" t="s">
        <v>53</v>
      </c>
    </row>
    <row r="25" spans="1:2" ht="28.5">
      <c r="A25" s="1072"/>
      <c r="B25" s="5" t="s">
        <v>54</v>
      </c>
    </row>
    <row r="26" spans="1:2" ht="57.75" thickBot="1">
      <c r="A26" s="1075"/>
      <c r="B26" s="8" t="s">
        <v>55</v>
      </c>
    </row>
  </sheetData>
  <mergeCells count="4">
    <mergeCell ref="A1:B1"/>
    <mergeCell ref="A2:A14"/>
    <mergeCell ref="A15:A16"/>
    <mergeCell ref="A19:A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5" sqref="E5"/>
    </sheetView>
  </sheetViews>
  <sheetFormatPr baseColWidth="10" defaultColWidth="11.375" defaultRowHeight="14.25"/>
  <cols>
    <col min="1" max="1" width="23.125" style="9" customWidth="1"/>
    <col min="2" max="2" width="34.375" style="9" customWidth="1"/>
    <col min="3" max="16384" width="11.375" style="9"/>
  </cols>
  <sheetData>
    <row r="1" spans="1:2">
      <c r="A1" s="1076" t="s">
        <v>56</v>
      </c>
      <c r="B1" s="1077"/>
    </row>
    <row r="2" spans="1:2" ht="42.75">
      <c r="A2" s="10" t="s">
        <v>57</v>
      </c>
      <c r="B2" s="11" t="s">
        <v>58</v>
      </c>
    </row>
    <row r="3" spans="1:2" ht="156.75">
      <c r="A3" s="10" t="s">
        <v>59</v>
      </c>
      <c r="B3" s="11" t="s">
        <v>60</v>
      </c>
    </row>
    <row r="4" spans="1:2" ht="156.75">
      <c r="A4" s="10" t="s">
        <v>61</v>
      </c>
      <c r="B4" s="11" t="s">
        <v>62</v>
      </c>
    </row>
    <row r="5" spans="1:2" ht="200.25" thickBot="1">
      <c r="A5" s="12" t="s">
        <v>63</v>
      </c>
      <c r="B5" s="13" t="s">
        <v>64</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PLAN DE ACCIÓN PTEP</vt:lpstr>
      <vt:lpstr>Mapa Riesgos de corrupción F</vt:lpstr>
      <vt:lpstr>Racionalización de Trámites </vt:lpstr>
      <vt:lpstr>ROLES Y RESPONSABILIDADES</vt:lpstr>
      <vt:lpstr>Racionalización de Trámites</vt:lpstr>
      <vt:lpstr>Mapa Riesgos de corrupción</vt:lpstr>
      <vt:lpstr>LINEAMIENTOS</vt:lpstr>
      <vt:lpstr>CONTROLES</vt:lpstr>
      <vt:lpstr>REPORTES</vt:lpstr>
      <vt:lpstr>SCCF</vt:lpstr>
      <vt:lpstr>SARLAFT FPADM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castellanos</dc:creator>
  <cp:lastModifiedBy>Laura Lorena Osorio Pardo</cp:lastModifiedBy>
  <cp:lastPrinted>2024-06-14T19:30:09Z</cp:lastPrinted>
  <dcterms:created xsi:type="dcterms:W3CDTF">2024-04-11T21:43:44Z</dcterms:created>
  <dcterms:modified xsi:type="dcterms:W3CDTF">2024-07-09T17:52:17Z</dcterms:modified>
</cp:coreProperties>
</file>